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-15" yWindow="0" windowWidth="5280" windowHeight="7365" tabRatio="863" activeTab="1"/>
  </bookViews>
  <sheets>
    <sheet name="競技結果" sheetId="9" r:id="rId1"/>
    <sheet name="個人別対戦成績" sheetId="6" r:id="rId2"/>
  </sheets>
  <externalReferences>
    <externalReference r:id="rId3"/>
  </externalReferences>
  <definedNames>
    <definedName name="_xlnm.Print_Area" localSheetId="0">競技結果!$A$2:$BD$91</definedName>
    <definedName name="_xlnm.Print_Area" localSheetId="1">個人別対戦成績!$A$6:$M$244</definedName>
    <definedName name="_xlnm.Print_Titles" localSheetId="0">競技結果!$A:$B</definedName>
    <definedName name="まとめ">#REF!</definedName>
    <definedName name="印刷範囲" localSheetId="0">#REF!</definedName>
    <definedName name="印刷範囲">個人別対戦成績!$A$5:$M$25</definedName>
    <definedName name="女子">'[1]個人別対戦成績　Ｐ１０～１３'!$C$5:$O$25</definedName>
    <definedName name="男子">'[1]個人別対戦成績　Ｐ１０～１３'!$C$5:$O$25</definedName>
  </definedNames>
  <calcPr calcId="125725"/>
</workbook>
</file>

<file path=xl/calcChain.xml><?xml version="1.0" encoding="utf-8"?>
<calcChain xmlns="http://schemas.openxmlformats.org/spreadsheetml/2006/main">
  <c r="F182" i="6"/>
  <c r="E182"/>
  <c r="H77"/>
  <c r="I51"/>
  <c r="AZ5" i="9"/>
  <c r="J234" i="6"/>
  <c r="I234"/>
  <c r="H234"/>
  <c r="F234"/>
  <c r="E234"/>
  <c r="D234"/>
  <c r="J208"/>
  <c r="I208"/>
  <c r="H208"/>
  <c r="F208"/>
  <c r="E208"/>
  <c r="D208"/>
  <c r="I182"/>
  <c r="H182"/>
  <c r="D182"/>
  <c r="I156"/>
  <c r="H156"/>
  <c r="F156"/>
  <c r="E156"/>
  <c r="D156"/>
  <c r="D130"/>
  <c r="I130"/>
  <c r="H130"/>
  <c r="G130"/>
  <c r="F130"/>
  <c r="E130"/>
  <c r="I77"/>
  <c r="G77"/>
  <c r="F77"/>
  <c r="E77"/>
  <c r="D77"/>
  <c r="I103"/>
  <c r="H103"/>
  <c r="G103"/>
  <c r="F103"/>
  <c r="E103"/>
  <c r="D103"/>
  <c r="H51"/>
  <c r="G51"/>
  <c r="F51"/>
  <c r="E51"/>
  <c r="D51"/>
  <c r="D25"/>
  <c r="L234"/>
  <c r="K234"/>
  <c r="G234"/>
  <c r="L208"/>
  <c r="K208"/>
  <c r="G208"/>
  <c r="L182"/>
  <c r="K182"/>
  <c r="J182"/>
  <c r="G182"/>
  <c r="L156"/>
  <c r="K156"/>
  <c r="J156"/>
  <c r="G156"/>
  <c r="L130"/>
  <c r="K130"/>
  <c r="J130"/>
  <c r="L103"/>
  <c r="K103"/>
  <c r="J103"/>
  <c r="L77"/>
  <c r="K77"/>
  <c r="J77"/>
  <c r="L51"/>
  <c r="K51"/>
  <c r="J51"/>
  <c r="I25"/>
  <c r="H25"/>
  <c r="G25"/>
  <c r="F25"/>
  <c r="E25"/>
  <c r="M125"/>
  <c r="M123"/>
  <c r="M121"/>
  <c r="M119"/>
  <c r="M100"/>
  <c r="M98"/>
  <c r="M96"/>
  <c r="M94"/>
  <c r="M92"/>
  <c r="M70"/>
  <c r="M68"/>
  <c r="M66"/>
  <c r="M50"/>
  <c r="M48"/>
  <c r="M44"/>
  <c r="M42"/>
  <c r="M40"/>
  <c r="M18"/>
  <c r="M16"/>
  <c r="M14"/>
  <c r="M233"/>
  <c r="M231"/>
  <c r="M229"/>
  <c r="M227"/>
  <c r="M224"/>
  <c r="M223"/>
  <c r="M206"/>
  <c r="M205"/>
  <c r="M203"/>
  <c r="M201"/>
  <c r="M199"/>
  <c r="M197"/>
  <c r="AW10" i="9" l="1"/>
  <c r="AW11"/>
  <c r="AW12"/>
  <c r="AW13"/>
  <c r="AW17"/>
  <c r="AW21"/>
  <c r="AW22"/>
  <c r="AW23"/>
  <c r="AW24"/>
  <c r="AW25"/>
  <c r="AW62"/>
  <c r="AW67"/>
  <c r="AW68"/>
  <c r="AW69"/>
  <c r="AW70"/>
  <c r="AW71"/>
  <c r="A137" i="6" l="1"/>
  <c r="A138"/>
  <c r="M4" i="9"/>
  <c r="R4"/>
  <c r="C4"/>
  <c r="H4" l="1"/>
  <c r="W4"/>
  <c r="H16"/>
  <c r="C16"/>
  <c r="M13" i="6" l="1"/>
  <c r="R66" i="9" l="1"/>
  <c r="M66"/>
  <c r="M65"/>
  <c r="H66"/>
  <c r="H65"/>
  <c r="H64"/>
  <c r="C66"/>
  <c r="C65"/>
  <c r="C64"/>
  <c r="C63"/>
  <c r="A247" i="6"/>
  <c r="A246"/>
  <c r="M76"/>
  <c r="M75"/>
  <c r="M74"/>
  <c r="M73"/>
  <c r="M72"/>
  <c r="M71"/>
  <c r="M69"/>
  <c r="M67"/>
  <c r="M65"/>
  <c r="D61"/>
  <c r="M207"/>
  <c r="M208" s="1"/>
  <c r="M204"/>
  <c r="M202"/>
  <c r="M200"/>
  <c r="M198"/>
  <c r="M196"/>
  <c r="D192"/>
  <c r="M232"/>
  <c r="M230"/>
  <c r="M228"/>
  <c r="M226"/>
  <c r="M225"/>
  <c r="M234" s="1"/>
  <c r="M222"/>
  <c r="D218"/>
  <c r="M49"/>
  <c r="M47"/>
  <c r="M46"/>
  <c r="M51" s="1"/>
  <c r="M45"/>
  <c r="M43"/>
  <c r="M41"/>
  <c r="M39"/>
  <c r="D35"/>
  <c r="M102"/>
  <c r="M103" s="1"/>
  <c r="M101"/>
  <c r="M99"/>
  <c r="M97"/>
  <c r="M95"/>
  <c r="M93"/>
  <c r="M91"/>
  <c r="D87"/>
  <c r="M129"/>
  <c r="M128"/>
  <c r="M127"/>
  <c r="M130" s="1"/>
  <c r="M126"/>
  <c r="M124"/>
  <c r="M122"/>
  <c r="M120"/>
  <c r="M118"/>
  <c r="D114"/>
  <c r="M181"/>
  <c r="M180"/>
  <c r="M179"/>
  <c r="M178"/>
  <c r="M177"/>
  <c r="M176"/>
  <c r="M175"/>
  <c r="M174"/>
  <c r="M173"/>
  <c r="M172"/>
  <c r="M171"/>
  <c r="M170"/>
  <c r="D166"/>
  <c r="M155"/>
  <c r="M154"/>
  <c r="M153"/>
  <c r="M152"/>
  <c r="M151"/>
  <c r="M150"/>
  <c r="M149"/>
  <c r="M148"/>
  <c r="M147"/>
  <c r="M146"/>
  <c r="M145"/>
  <c r="M144"/>
  <c r="D140"/>
  <c r="A34"/>
  <c r="A33"/>
  <c r="A32"/>
  <c r="D64" i="9"/>
  <c r="BA64" s="1"/>
  <c r="F64"/>
  <c r="D66"/>
  <c r="F66"/>
  <c r="I65"/>
  <c r="K65"/>
  <c r="N66"/>
  <c r="P66"/>
  <c r="BC25"/>
  <c r="BB25"/>
  <c r="BA25"/>
  <c r="AZ25"/>
  <c r="AY25"/>
  <c r="AX25"/>
  <c r="AV25"/>
  <c r="AO25"/>
  <c r="AM25"/>
  <c r="AJ25"/>
  <c r="AH25"/>
  <c r="AE25"/>
  <c r="AC25"/>
  <c r="Z25"/>
  <c r="X25"/>
  <c r="U25"/>
  <c r="S25"/>
  <c r="P25"/>
  <c r="N25"/>
  <c r="K25"/>
  <c r="I25"/>
  <c r="F25"/>
  <c r="D25"/>
  <c r="BC24"/>
  <c r="BB24"/>
  <c r="BA24"/>
  <c r="AZ24"/>
  <c r="AY24"/>
  <c r="AX24"/>
  <c r="AV24"/>
  <c r="AJ24"/>
  <c r="AH24"/>
  <c r="AE24"/>
  <c r="AC24"/>
  <c r="Z24"/>
  <c r="X24"/>
  <c r="U24"/>
  <c r="S24"/>
  <c r="P24"/>
  <c r="N24"/>
  <c r="K24"/>
  <c r="I24"/>
  <c r="F24"/>
  <c r="D24"/>
  <c r="BC23"/>
  <c r="BB23"/>
  <c r="BA23"/>
  <c r="AZ23"/>
  <c r="AY23"/>
  <c r="AX23"/>
  <c r="AV23"/>
  <c r="AE23"/>
  <c r="AC23"/>
  <c r="Z23"/>
  <c r="X23"/>
  <c r="U23"/>
  <c r="S23"/>
  <c r="P23"/>
  <c r="N23"/>
  <c r="K23"/>
  <c r="I23"/>
  <c r="F23"/>
  <c r="D23"/>
  <c r="BC22"/>
  <c r="BB22"/>
  <c r="BA22"/>
  <c r="AZ22"/>
  <c r="AY22"/>
  <c r="AX22"/>
  <c r="AV22"/>
  <c r="Z22"/>
  <c r="X22"/>
  <c r="U22"/>
  <c r="S22"/>
  <c r="P22"/>
  <c r="N22"/>
  <c r="K22"/>
  <c r="I22"/>
  <c r="F22"/>
  <c r="D22"/>
  <c r="BC21"/>
  <c r="BB21"/>
  <c r="BA21"/>
  <c r="AZ21"/>
  <c r="AY21"/>
  <c r="AX21"/>
  <c r="AV21"/>
  <c r="U21"/>
  <c r="S21"/>
  <c r="P21"/>
  <c r="N21"/>
  <c r="K21"/>
  <c r="I21"/>
  <c r="F21"/>
  <c r="D21"/>
  <c r="AQ16"/>
  <c r="AL16"/>
  <c r="AG16"/>
  <c r="AB16"/>
  <c r="R16"/>
  <c r="M16"/>
  <c r="AQ15"/>
  <c r="AL15"/>
  <c r="AG15"/>
  <c r="AB15"/>
  <c r="R15"/>
  <c r="M15"/>
  <c r="H15"/>
  <c r="C15"/>
  <c r="P20"/>
  <c r="N20"/>
  <c r="M20"/>
  <c r="K20"/>
  <c r="I20"/>
  <c r="H20"/>
  <c r="F20"/>
  <c r="D20"/>
  <c r="C20"/>
  <c r="K19"/>
  <c r="I19"/>
  <c r="H19"/>
  <c r="F19"/>
  <c r="D19"/>
  <c r="C19"/>
  <c r="F18"/>
  <c r="D18"/>
  <c r="C18"/>
  <c r="R9"/>
  <c r="M9"/>
  <c r="M8"/>
  <c r="H9"/>
  <c r="H8"/>
  <c r="H7"/>
  <c r="C9"/>
  <c r="C8"/>
  <c r="C7"/>
  <c r="C6"/>
  <c r="AW6" s="1"/>
  <c r="AB3"/>
  <c r="W3"/>
  <c r="R3"/>
  <c r="AB4"/>
  <c r="M77" i="6" l="1"/>
  <c r="M182"/>
  <c r="M156"/>
  <c r="AW18" i="9"/>
  <c r="AW20"/>
  <c r="AW19"/>
  <c r="M3" l="1"/>
  <c r="H3"/>
  <c r="C3"/>
  <c r="BA6"/>
  <c r="D8"/>
  <c r="K25" i="6"/>
  <c r="J25"/>
  <c r="M15"/>
  <c r="M17"/>
  <c r="M19"/>
  <c r="M21"/>
  <c r="M23"/>
  <c r="M20"/>
  <c r="M22"/>
  <c r="M24"/>
  <c r="BC70" i="9"/>
  <c r="BB70"/>
  <c r="BA70"/>
  <c r="AZ70"/>
  <c r="AY70"/>
  <c r="AX70"/>
  <c r="AV70"/>
  <c r="AO70"/>
  <c r="AM70"/>
  <c r="AJ70"/>
  <c r="AH70"/>
  <c r="AE70"/>
  <c r="AC70"/>
  <c r="Z70"/>
  <c r="X70"/>
  <c r="U70"/>
  <c r="S70"/>
  <c r="P70"/>
  <c r="N70"/>
  <c r="K70"/>
  <c r="I70"/>
  <c r="F70"/>
  <c r="D70"/>
  <c r="BC69"/>
  <c r="BB69"/>
  <c r="BA69"/>
  <c r="AZ69"/>
  <c r="AY69"/>
  <c r="AX69"/>
  <c r="AV69"/>
  <c r="AJ69"/>
  <c r="AH69"/>
  <c r="AE69"/>
  <c r="AC69"/>
  <c r="Z69"/>
  <c r="X69"/>
  <c r="U69"/>
  <c r="S69"/>
  <c r="P69"/>
  <c r="N69"/>
  <c r="K69"/>
  <c r="I69"/>
  <c r="F69"/>
  <c r="D69"/>
  <c r="BC68"/>
  <c r="BB68"/>
  <c r="BA68"/>
  <c r="AZ68"/>
  <c r="AY68"/>
  <c r="AX68"/>
  <c r="AV68"/>
  <c r="AE68"/>
  <c r="AC68"/>
  <c r="Z68"/>
  <c r="X68"/>
  <c r="U68"/>
  <c r="S68"/>
  <c r="P68"/>
  <c r="N68"/>
  <c r="K68"/>
  <c r="I68"/>
  <c r="F68"/>
  <c r="D68"/>
  <c r="BC67"/>
  <c r="BB67"/>
  <c r="BA67"/>
  <c r="AZ67"/>
  <c r="AY67"/>
  <c r="AX67"/>
  <c r="AV67"/>
  <c r="Z67"/>
  <c r="X67"/>
  <c r="U67"/>
  <c r="S67"/>
  <c r="P67"/>
  <c r="N67"/>
  <c r="K67"/>
  <c r="I67"/>
  <c r="F67"/>
  <c r="D67"/>
  <c r="U66"/>
  <c r="S66"/>
  <c r="K66"/>
  <c r="I66"/>
  <c r="P65"/>
  <c r="N65"/>
  <c r="F65"/>
  <c r="D65"/>
  <c r="K64"/>
  <c r="BB64" s="1"/>
  <c r="I64"/>
  <c r="F63"/>
  <c r="BB63" s="1"/>
  <c r="D63"/>
  <c r="BB62"/>
  <c r="BA62"/>
  <c r="AY62"/>
  <c r="AX62"/>
  <c r="AV62"/>
  <c r="AQ61"/>
  <c r="AL61"/>
  <c r="AG61"/>
  <c r="AB61"/>
  <c r="AQ60"/>
  <c r="AL60"/>
  <c r="AG60"/>
  <c r="AB60"/>
  <c r="W60"/>
  <c r="R60"/>
  <c r="M60"/>
  <c r="H60"/>
  <c r="C60"/>
  <c r="BA20"/>
  <c r="BB20"/>
  <c r="AV20"/>
  <c r="AY20"/>
  <c r="AX20"/>
  <c r="BA19"/>
  <c r="BB19"/>
  <c r="AV19"/>
  <c r="AY19"/>
  <c r="AX19"/>
  <c r="BA18"/>
  <c r="BB18"/>
  <c r="BC18" s="1"/>
  <c r="AV18"/>
  <c r="AY18"/>
  <c r="AX18"/>
  <c r="BA17"/>
  <c r="BB17"/>
  <c r="AV17"/>
  <c r="AY17"/>
  <c r="AX17"/>
  <c r="BC13"/>
  <c r="BB13"/>
  <c r="BA13"/>
  <c r="AZ13"/>
  <c r="AY13"/>
  <c r="AX13"/>
  <c r="AV13"/>
  <c r="BC12"/>
  <c r="BB12"/>
  <c r="BA12"/>
  <c r="AZ12"/>
  <c r="AY12"/>
  <c r="AX12"/>
  <c r="AV12"/>
  <c r="BC11"/>
  <c r="BB11"/>
  <c r="BA11"/>
  <c r="AZ11"/>
  <c r="AY11"/>
  <c r="AX11"/>
  <c r="AV11"/>
  <c r="BC10"/>
  <c r="BB10"/>
  <c r="BA10"/>
  <c r="AZ10"/>
  <c r="AY10"/>
  <c r="AX10"/>
  <c r="AV10"/>
  <c r="N8"/>
  <c r="I8"/>
  <c r="P8"/>
  <c r="F8"/>
  <c r="K8"/>
  <c r="I7"/>
  <c r="K7"/>
  <c r="BA5"/>
  <c r="BB5"/>
  <c r="AY71"/>
  <c r="AX71"/>
  <c r="AV71"/>
  <c r="AY5"/>
  <c r="AX5"/>
  <c r="N13"/>
  <c r="N12"/>
  <c r="N11"/>
  <c r="N10"/>
  <c r="N9"/>
  <c r="AO13"/>
  <c r="AM13"/>
  <c r="AJ13"/>
  <c r="AJ12"/>
  <c r="AH13"/>
  <c r="AH12"/>
  <c r="AE13"/>
  <c r="AE12"/>
  <c r="AE11"/>
  <c r="AC13"/>
  <c r="AC12"/>
  <c r="AC11"/>
  <c r="Z13"/>
  <c r="Z12"/>
  <c r="Z11"/>
  <c r="Z10"/>
  <c r="X13"/>
  <c r="X12"/>
  <c r="X11"/>
  <c r="X10"/>
  <c r="U13"/>
  <c r="U12"/>
  <c r="U11"/>
  <c r="U10"/>
  <c r="U9"/>
  <c r="S13"/>
  <c r="S12"/>
  <c r="S11"/>
  <c r="S10"/>
  <c r="S9"/>
  <c r="P13"/>
  <c r="P12"/>
  <c r="P11"/>
  <c r="P10"/>
  <c r="P9"/>
  <c r="K13"/>
  <c r="K12"/>
  <c r="K11"/>
  <c r="K10"/>
  <c r="K9"/>
  <c r="I13"/>
  <c r="I12"/>
  <c r="I11"/>
  <c r="I10"/>
  <c r="I9"/>
  <c r="F13"/>
  <c r="F12"/>
  <c r="F11"/>
  <c r="F10"/>
  <c r="F9"/>
  <c r="D13"/>
  <c r="D12"/>
  <c r="D11"/>
  <c r="D10"/>
  <c r="D9"/>
  <c r="AQ4"/>
  <c r="AL4"/>
  <c r="AG4"/>
  <c r="AQ3"/>
  <c r="AL3"/>
  <c r="AG3"/>
  <c r="L25" i="6"/>
  <c r="D9"/>
  <c r="A248"/>
  <c r="A217"/>
  <c r="A216"/>
  <c r="A215"/>
  <c r="O191"/>
  <c r="O190"/>
  <c r="O189"/>
  <c r="A165"/>
  <c r="A164"/>
  <c r="A163"/>
  <c r="A139"/>
  <c r="O112"/>
  <c r="A112"/>
  <c r="A111"/>
  <c r="A86"/>
  <c r="A85"/>
  <c r="A84"/>
  <c r="A60"/>
  <c r="A59"/>
  <c r="A58"/>
  <c r="A8"/>
  <c r="A7"/>
  <c r="A6"/>
  <c r="M25" l="1"/>
  <c r="BB66" i="9"/>
  <c r="BB65"/>
  <c r="AW64"/>
  <c r="BC17"/>
  <c r="AW63"/>
  <c r="AW66"/>
  <c r="AY65"/>
  <c r="AW65"/>
  <c r="AW7"/>
  <c r="BB8"/>
  <c r="BC19"/>
  <c r="BB9"/>
  <c r="BC20"/>
  <c r="AX8"/>
  <c r="AY8"/>
  <c r="BA8"/>
  <c r="BA9"/>
  <c r="BC9" s="1"/>
  <c r="AZ18"/>
  <c r="AZ17"/>
  <c r="AZ19"/>
  <c r="AZ20"/>
  <c r="AX66"/>
  <c r="AX63"/>
  <c r="AX64"/>
  <c r="AV65"/>
  <c r="BA65"/>
  <c r="AY63"/>
  <c r="AY64"/>
  <c r="AY66"/>
  <c r="AV63"/>
  <c r="BA63"/>
  <c r="BC63" s="1"/>
  <c r="AV64"/>
  <c r="BC64"/>
  <c r="AX65"/>
  <c r="AV66"/>
  <c r="BA66"/>
  <c r="BC66" s="1"/>
  <c r="BC62"/>
  <c r="AZ62"/>
  <c r="AY7"/>
  <c r="AX6"/>
  <c r="AX7"/>
  <c r="BB7"/>
  <c r="BA7"/>
  <c r="BB6"/>
  <c r="BC6" s="1"/>
  <c r="AY6"/>
  <c r="BC5"/>
  <c r="BC65" l="1"/>
  <c r="AZ65"/>
  <c r="AZ8"/>
  <c r="BC8"/>
  <c r="AZ9"/>
  <c r="AZ63"/>
  <c r="AZ66"/>
  <c r="AZ64"/>
  <c r="AZ7"/>
  <c r="BC7"/>
  <c r="AZ6"/>
</calcChain>
</file>

<file path=xl/sharedStrings.xml><?xml version="1.0" encoding="utf-8"?>
<sst xmlns="http://schemas.openxmlformats.org/spreadsheetml/2006/main" count="698" uniqueCount="260">
  <si>
    <t>予選リーグ対戦表</t>
    <rPh sb="0" eb="2">
      <t>ヨセン</t>
    </rPh>
    <phoneticPr fontId="2"/>
  </si>
  <si>
    <t>都府県別</t>
  </si>
  <si>
    <t>チーム名</t>
  </si>
  <si>
    <t>番号</t>
  </si>
  <si>
    <t>選手</t>
  </si>
  <si>
    <t>合計</t>
    <rPh sb="0" eb="2">
      <t>ゴウケイ</t>
    </rPh>
    <phoneticPr fontId="7"/>
  </si>
  <si>
    <t>フリガナ</t>
    <phoneticPr fontId="7"/>
  </si>
  <si>
    <t>ｾﾞｯｹﾝ</t>
    <phoneticPr fontId="7"/>
  </si>
  <si>
    <t>氏名</t>
    <phoneticPr fontId="7"/>
  </si>
  <si>
    <t>対戦スコア</t>
    <rPh sb="0" eb="2">
      <t>タイセン</t>
    </rPh>
    <phoneticPr fontId="7"/>
  </si>
  <si>
    <t>備考</t>
    <rPh sb="0" eb="2">
      <t>ビコウ</t>
    </rPh>
    <phoneticPr fontId="7"/>
  </si>
  <si>
    <t>勝</t>
    <rPh sb="0" eb="1">
      <t>カ</t>
    </rPh>
    <phoneticPr fontId="2"/>
  </si>
  <si>
    <t>負</t>
    <rPh sb="0" eb="1">
      <t>マ</t>
    </rPh>
    <phoneticPr fontId="2"/>
  </si>
  <si>
    <t>分</t>
    <rPh sb="0" eb="1">
      <t>ワ</t>
    </rPh>
    <phoneticPr fontId="2"/>
  </si>
  <si>
    <t>勝点</t>
    <rPh sb="0" eb="1">
      <t>カ</t>
    </rPh>
    <rPh sb="1" eb="2">
      <t>テン</t>
    </rPh>
    <phoneticPr fontId="2"/>
  </si>
  <si>
    <t>得点</t>
    <rPh sb="0" eb="2">
      <t>トクテン</t>
    </rPh>
    <phoneticPr fontId="2"/>
  </si>
  <si>
    <t>失点</t>
    <rPh sb="0" eb="2">
      <t>シッテン</t>
    </rPh>
    <phoneticPr fontId="2"/>
  </si>
  <si>
    <t>差</t>
    <rPh sb="0" eb="1">
      <t>サ</t>
    </rPh>
    <phoneticPr fontId="2"/>
  </si>
  <si>
    <t>順位</t>
    <rPh sb="0" eb="2">
      <t>ジュンイ</t>
    </rPh>
    <phoneticPr fontId="2"/>
  </si>
  <si>
    <t>エスコート</t>
    <phoneticPr fontId="7"/>
  </si>
  <si>
    <t>-</t>
    <phoneticPr fontId="2"/>
  </si>
  <si>
    <t>-</t>
    <phoneticPr fontId="2"/>
  </si>
  <si>
    <t>○</t>
    <phoneticPr fontId="2"/>
  </si>
  <si>
    <t>×</t>
    <phoneticPr fontId="2"/>
  </si>
  <si>
    <t>△</t>
    <phoneticPr fontId="2"/>
  </si>
  <si>
    <t>◎</t>
    <phoneticPr fontId="2"/>
  </si>
  <si>
    <t>ａ</t>
    <phoneticPr fontId="2"/>
  </si>
  <si>
    <t>ｂ</t>
    <phoneticPr fontId="2"/>
  </si>
  <si>
    <t>ｃ</t>
    <phoneticPr fontId="2"/>
  </si>
  <si>
    <t>予選リーグ</t>
    <rPh sb="0" eb="2">
      <t>ヨセン</t>
    </rPh>
    <phoneticPr fontId="7"/>
  </si>
  <si>
    <t>-</t>
    <phoneticPr fontId="2"/>
  </si>
  <si>
    <t>×</t>
  </si>
  <si>
    <t>○</t>
  </si>
  <si>
    <t>スーパーモンキーズ</t>
    <phoneticPr fontId="2"/>
  </si>
  <si>
    <t>岐阜ＮＢＳ</t>
    <rPh sb="0" eb="2">
      <t>ギフ</t>
    </rPh>
    <phoneticPr fontId="2"/>
  </si>
  <si>
    <t>tsukuba-tech</t>
    <phoneticPr fontId="2"/>
  </si>
  <si>
    <t>国リハMens　チーム雷</t>
    <rPh sb="0" eb="1">
      <t>コク</t>
    </rPh>
    <rPh sb="11" eb="12">
      <t>カミナリ</t>
    </rPh>
    <phoneticPr fontId="2"/>
  </si>
  <si>
    <t>GALAXY</t>
    <phoneticPr fontId="2"/>
  </si>
  <si>
    <t>Pool Ａ</t>
    <phoneticPr fontId="2"/>
  </si>
  <si>
    <t>Pool Ｂ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</si>
  <si>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</si>
  <si>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</si>
  <si>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</si>
  <si>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</si>
  <si>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</si>
  <si>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</si>
  <si>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</si>
  <si>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</si>
  <si>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</si>
  <si>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</si>
  <si>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下位順位
決定
リーグ</t>
    <rPh sb="0" eb="2">
      <t>カイ</t>
    </rPh>
    <rPh sb="2" eb="4">
      <t>ジュンイ</t>
    </rPh>
    <rPh sb="5" eb="7">
      <t>ケッテイ</t>
    </rPh>
    <phoneticPr fontId="2"/>
  </si>
  <si>
    <t>決勝トーナメント対戦表</t>
  </si>
  <si>
    <t>優勝</t>
  </si>
  <si>
    <t>準優勝</t>
  </si>
  <si>
    <t>順位決定戦対戦表</t>
  </si>
  <si>
    <t>第３位</t>
  </si>
  <si>
    <t>第４位</t>
  </si>
  <si>
    <t>　</t>
    <phoneticPr fontId="2"/>
  </si>
  <si>
    <t>Pool Ａ
一位／</t>
    <rPh sb="7" eb="8">
      <t>イチ</t>
    </rPh>
    <phoneticPr fontId="2"/>
  </si>
  <si>
    <t>Pool Ｂ
二位／</t>
    <rPh sb="7" eb="8">
      <t>ニ</t>
    </rPh>
    <phoneticPr fontId="2"/>
  </si>
  <si>
    <t>Pool Ａ
二位／</t>
    <rPh sb="7" eb="8">
      <t>ニ</t>
    </rPh>
    <rPh sb="8" eb="9">
      <t>イ</t>
    </rPh>
    <phoneticPr fontId="7"/>
  </si>
  <si>
    <t>Pool Ｂ
一位／</t>
    <rPh sb="7" eb="8">
      <t>イチ</t>
    </rPh>
    <phoneticPr fontId="2"/>
  </si>
  <si>
    <t>GALAXY</t>
  </si>
  <si>
    <t>スーパーモンキーズ</t>
  </si>
  <si>
    <t>ノブサワ   　　ヨウシュウ</t>
    <phoneticPr fontId="7"/>
  </si>
  <si>
    <t>信澤　用秀</t>
    <rPh sb="0" eb="2">
      <t>ノブサワ</t>
    </rPh>
    <phoneticPr fontId="2"/>
  </si>
  <si>
    <t>東京</t>
    <rPh sb="0" eb="2">
      <t>トウキョウ</t>
    </rPh>
    <phoneticPr fontId="7"/>
  </si>
  <si>
    <t>国リハMens　チーム雷</t>
  </si>
  <si>
    <t>中村　真</t>
    <rPh sb="0" eb="2">
      <t>ナカムラ</t>
    </rPh>
    <rPh sb="3" eb="4">
      <t>マコト</t>
    </rPh>
    <phoneticPr fontId="2"/>
  </si>
  <si>
    <t>サワダ　シホ</t>
    <phoneticPr fontId="2"/>
  </si>
  <si>
    <t>澤田　志保</t>
    <rPh sb="0" eb="2">
      <t>サワダ</t>
    </rPh>
    <rPh sb="3" eb="5">
      <t>シホ</t>
    </rPh>
    <phoneticPr fontId="2"/>
  </si>
  <si>
    <t>ナカムラ　ヨシヒロ</t>
    <phoneticPr fontId="2"/>
  </si>
  <si>
    <t>中村　義弘</t>
    <rPh sb="0" eb="2">
      <t>ナカムラ</t>
    </rPh>
    <rPh sb="3" eb="5">
      <t>ヨシヒロ</t>
    </rPh>
    <phoneticPr fontId="2"/>
  </si>
  <si>
    <t>高橋　覚規</t>
    <rPh sb="0" eb="2">
      <t>タカハシ</t>
    </rPh>
    <rPh sb="3" eb="4">
      <t>オボ</t>
    </rPh>
    <rPh sb="4" eb="5">
      <t>タダシ</t>
    </rPh>
    <phoneticPr fontId="2"/>
  </si>
  <si>
    <t>ナカムラ　ミサト</t>
    <phoneticPr fontId="2"/>
  </si>
  <si>
    <t>中村　美紗登</t>
    <rPh sb="0" eb="2">
      <t>ナカムラ</t>
    </rPh>
    <rPh sb="3" eb="6">
      <t>ミサト</t>
    </rPh>
    <phoneticPr fontId="2"/>
  </si>
  <si>
    <t>岐阜ＮＢＳ</t>
  </si>
  <si>
    <t>アンドウ　ユウジ</t>
    <phoneticPr fontId="2"/>
  </si>
  <si>
    <t>コシカワ　マサノブ</t>
    <phoneticPr fontId="2"/>
  </si>
  <si>
    <t>越川　真伸</t>
    <rPh sb="0" eb="2">
      <t>コシカワ</t>
    </rPh>
    <rPh sb="3" eb="5">
      <t>マサノブ</t>
    </rPh>
    <phoneticPr fontId="2"/>
  </si>
  <si>
    <t>タケコシ　トオル</t>
    <phoneticPr fontId="2"/>
  </si>
  <si>
    <t>竹腰　徹</t>
    <rPh sb="0" eb="2">
      <t>タケコシ</t>
    </rPh>
    <rPh sb="3" eb="4">
      <t>トオル</t>
    </rPh>
    <phoneticPr fontId="2"/>
  </si>
  <si>
    <t>ヤマジ　シュンヤ</t>
    <phoneticPr fontId="2"/>
  </si>
  <si>
    <t>サカイ　マサハル</t>
    <phoneticPr fontId="2"/>
  </si>
  <si>
    <t>酒井　正治</t>
    <rPh sb="0" eb="2">
      <t>サカイ</t>
    </rPh>
    <rPh sb="3" eb="5">
      <t>マサハル</t>
    </rPh>
    <phoneticPr fontId="2"/>
  </si>
  <si>
    <t>岐阜</t>
    <phoneticPr fontId="7"/>
  </si>
  <si>
    <t>茨城</t>
    <rPh sb="0" eb="2">
      <t>イバラキ</t>
    </rPh>
    <phoneticPr fontId="7"/>
  </si>
  <si>
    <t>ツジムラ　マキ</t>
    <phoneticPr fontId="2"/>
  </si>
  <si>
    <t>辻村　真貴</t>
    <rPh sb="0" eb="2">
      <t>ツジムラ</t>
    </rPh>
    <rPh sb="3" eb="5">
      <t>マキ</t>
    </rPh>
    <phoneticPr fontId="2"/>
  </si>
  <si>
    <t>曽我　晋平</t>
    <rPh sb="0" eb="2">
      <t>ソガ</t>
    </rPh>
    <rPh sb="3" eb="5">
      <t>シンペイ</t>
    </rPh>
    <phoneticPr fontId="2"/>
  </si>
  <si>
    <t>ユダ　アヤノ</t>
    <phoneticPr fontId="2"/>
  </si>
  <si>
    <t>湯田　安耶乃</t>
    <rPh sb="0" eb="2">
      <t>ユダ</t>
    </rPh>
    <rPh sb="3" eb="4">
      <t>アン</t>
    </rPh>
    <rPh sb="4" eb="5">
      <t>ヤ</t>
    </rPh>
    <rPh sb="5" eb="6">
      <t>ノ</t>
    </rPh>
    <phoneticPr fontId="2"/>
  </si>
  <si>
    <t>飯田　修平</t>
    <rPh sb="0" eb="2">
      <t>イイダ</t>
    </rPh>
    <rPh sb="3" eb="5">
      <t>シュウヘイ</t>
    </rPh>
    <phoneticPr fontId="2"/>
  </si>
  <si>
    <t>イイダ　シュウヘイ</t>
    <phoneticPr fontId="2"/>
  </si>
  <si>
    <t>秋田　憲一</t>
    <rPh sb="0" eb="2">
      <t>アキタ</t>
    </rPh>
    <rPh sb="3" eb="5">
      <t>ケンイチ</t>
    </rPh>
    <phoneticPr fontId="2"/>
  </si>
  <si>
    <t>アキタ　ケンイチ</t>
    <phoneticPr fontId="2"/>
  </si>
  <si>
    <t>オチアイ　ダイキ</t>
    <phoneticPr fontId="2"/>
  </si>
  <si>
    <t>落合　大樹</t>
    <rPh sb="0" eb="2">
      <t>オチアイ</t>
    </rPh>
    <rPh sb="3" eb="5">
      <t>ダイキ</t>
    </rPh>
    <phoneticPr fontId="2"/>
  </si>
  <si>
    <t>埼玉</t>
    <rPh sb="0" eb="2">
      <t>サイタマ</t>
    </rPh>
    <phoneticPr fontId="7"/>
  </si>
  <si>
    <t>渡邊　了樹</t>
    <rPh sb="0" eb="2">
      <t>ワタナベ</t>
    </rPh>
    <rPh sb="3" eb="4">
      <t>リョウ</t>
    </rPh>
    <rPh sb="4" eb="5">
      <t>ジュ</t>
    </rPh>
    <phoneticPr fontId="7"/>
  </si>
  <si>
    <t>ワタナベ　リョウキ</t>
    <phoneticPr fontId="7"/>
  </si>
  <si>
    <t>西島　宏夢</t>
    <rPh sb="0" eb="2">
      <t>ニシジマ</t>
    </rPh>
    <rPh sb="3" eb="4">
      <t>ヒロシ</t>
    </rPh>
    <rPh sb="4" eb="5">
      <t>ユメ</t>
    </rPh>
    <phoneticPr fontId="7"/>
  </si>
  <si>
    <t>ニシジマ　ヒロム</t>
    <phoneticPr fontId="7"/>
  </si>
  <si>
    <t>吉岡　隆朗</t>
    <rPh sb="0" eb="2">
      <t>ヨシオカ</t>
    </rPh>
    <rPh sb="3" eb="4">
      <t>タカシ</t>
    </rPh>
    <rPh sb="4" eb="5">
      <t>ロウ</t>
    </rPh>
    <phoneticPr fontId="7"/>
  </si>
  <si>
    <t>ヨシオカ　タカアキ</t>
    <phoneticPr fontId="7"/>
  </si>
  <si>
    <t>熊坂　哲兵</t>
    <rPh sb="0" eb="2">
      <t>クマサカ</t>
    </rPh>
    <rPh sb="3" eb="5">
      <t>テッペイ</t>
    </rPh>
    <phoneticPr fontId="7"/>
  </si>
  <si>
    <t>クマサカ　テッペイ</t>
    <phoneticPr fontId="7"/>
  </si>
  <si>
    <t>スパモン</t>
  </si>
  <si>
    <t>NBS</t>
  </si>
  <si>
    <t>国リハ</t>
    <rPh sb="0" eb="1">
      <t>コク</t>
    </rPh>
    <phoneticPr fontId="7"/>
  </si>
  <si>
    <t>Ｍ１</t>
    <phoneticPr fontId="2"/>
  </si>
  <si>
    <t>Ｓ１</t>
    <phoneticPr fontId="2"/>
  </si>
  <si>
    <t>Ｍ３</t>
    <phoneticPr fontId="2"/>
  </si>
  <si>
    <t>Ｓ３</t>
    <phoneticPr fontId="2"/>
  </si>
  <si>
    <t>Ｍ４</t>
    <phoneticPr fontId="2"/>
  </si>
  <si>
    <t>Ｓ４</t>
    <phoneticPr fontId="2"/>
  </si>
  <si>
    <t>Ｍ６</t>
    <phoneticPr fontId="2"/>
  </si>
  <si>
    <t>Ｓ６</t>
    <phoneticPr fontId="2"/>
  </si>
  <si>
    <t>Ｍ８</t>
    <phoneticPr fontId="2"/>
  </si>
  <si>
    <t>Ｓ８</t>
    <phoneticPr fontId="2"/>
  </si>
  <si>
    <t>Ｍ２</t>
    <phoneticPr fontId="2"/>
  </si>
  <si>
    <t>Ｍ５</t>
    <phoneticPr fontId="2"/>
  </si>
  <si>
    <t>Ｍ７</t>
    <phoneticPr fontId="2"/>
  </si>
  <si>
    <t>Ｓ２</t>
    <phoneticPr fontId="2"/>
  </si>
  <si>
    <t>Ｓ５</t>
    <phoneticPr fontId="2"/>
  </si>
  <si>
    <t>Ｓ７</t>
    <phoneticPr fontId="2"/>
  </si>
  <si>
    <t>Ｍ14</t>
    <phoneticPr fontId="2"/>
  </si>
  <si>
    <t>Ｓ10</t>
    <phoneticPr fontId="2"/>
  </si>
  <si>
    <t>Ｍ10</t>
    <phoneticPr fontId="2"/>
  </si>
  <si>
    <t>M10)準決勝敗者</t>
    <phoneticPr fontId="2"/>
  </si>
  <si>
    <t>S10)準決勝敗者</t>
    <phoneticPr fontId="2"/>
  </si>
  <si>
    <t>Ｍ12</t>
    <phoneticPr fontId="2"/>
  </si>
  <si>
    <t>Ｍ９</t>
    <phoneticPr fontId="2"/>
  </si>
  <si>
    <t>Ｓ９</t>
    <phoneticPr fontId="2"/>
  </si>
  <si>
    <t>Ｓ１１</t>
    <phoneticPr fontId="2"/>
  </si>
  <si>
    <t>Ｍ１１</t>
    <phoneticPr fontId="2"/>
  </si>
  <si>
    <t>Ｍ１３</t>
    <phoneticPr fontId="2"/>
  </si>
  <si>
    <t>Ｓ１３</t>
    <phoneticPr fontId="2"/>
  </si>
  <si>
    <t>第５位</t>
    <rPh sb="0" eb="1">
      <t>ダイ</t>
    </rPh>
    <rPh sb="2" eb="3">
      <t>イ</t>
    </rPh>
    <phoneticPr fontId="2"/>
  </si>
  <si>
    <t>第６位</t>
    <rPh sb="0" eb="1">
      <t>ダイ</t>
    </rPh>
    <rPh sb="2" eb="3">
      <t>イ</t>
    </rPh>
    <phoneticPr fontId="2"/>
  </si>
  <si>
    <t>第７位</t>
    <rPh sb="0" eb="1">
      <t>ダイ</t>
    </rPh>
    <rPh sb="2" eb="3">
      <t>イ</t>
    </rPh>
    <phoneticPr fontId="2"/>
  </si>
  <si>
    <t>第８位</t>
    <rPh sb="0" eb="1">
      <t>ダイ</t>
    </rPh>
    <rPh sb="2" eb="3">
      <t>イ</t>
    </rPh>
    <phoneticPr fontId="2"/>
  </si>
  <si>
    <t>第９位</t>
    <rPh sb="0" eb="1">
      <t>ダイ</t>
    </rPh>
    <rPh sb="2" eb="3">
      <t>イ</t>
    </rPh>
    <phoneticPr fontId="2"/>
  </si>
  <si>
    <t>選手権大会出場権獲得</t>
    <rPh sb="0" eb="3">
      <t>センシュケン</t>
    </rPh>
    <rPh sb="3" eb="5">
      <t>タイカイ</t>
    </rPh>
    <rPh sb="5" eb="8">
      <t>シュツジョウケン</t>
    </rPh>
    <rPh sb="8" eb="10">
      <t>カクトク</t>
    </rPh>
    <phoneticPr fontId="2"/>
  </si>
  <si>
    <t>team附属A</t>
  </si>
  <si>
    <t>team附属A</t>
    <rPh sb="4" eb="6">
      <t>フゾク</t>
    </rPh>
    <phoneticPr fontId="2"/>
  </si>
  <si>
    <t>IBK</t>
    <phoneticPr fontId="2"/>
  </si>
  <si>
    <t>チーム附属B</t>
  </si>
  <si>
    <t>チーム附属B</t>
    <rPh sb="3" eb="5">
      <t>フゾク</t>
    </rPh>
    <phoneticPr fontId="2"/>
  </si>
  <si>
    <t>Fit's</t>
  </si>
  <si>
    <t>Fit's</t>
    <phoneticPr fontId="2"/>
  </si>
  <si>
    <t>附属B</t>
    <rPh sb="0" eb="2">
      <t>フゾク</t>
    </rPh>
    <phoneticPr fontId="7"/>
  </si>
  <si>
    <t>附属A</t>
    <rPh sb="0" eb="2">
      <t>フゾク</t>
    </rPh>
    <phoneticPr fontId="7"/>
  </si>
  <si>
    <t>ナカムラ　マコト</t>
    <phoneticPr fontId="2"/>
  </si>
  <si>
    <t>鈴木　海人</t>
    <rPh sb="0" eb="2">
      <t>スズキ</t>
    </rPh>
    <rPh sb="3" eb="5">
      <t>カイト</t>
    </rPh>
    <phoneticPr fontId="2"/>
  </si>
  <si>
    <t>スズキ　カイト</t>
    <phoneticPr fontId="2"/>
  </si>
  <si>
    <t>川嶋　悠太</t>
    <rPh sb="0" eb="2">
      <t>カワシマ</t>
    </rPh>
    <rPh sb="3" eb="5">
      <t>ユウタ</t>
    </rPh>
    <phoneticPr fontId="7"/>
  </si>
  <si>
    <t>カワシマ　ユウタ</t>
    <phoneticPr fontId="7"/>
  </si>
  <si>
    <t>ハラダ　スガオ</t>
    <phoneticPr fontId="7"/>
  </si>
  <si>
    <t>ツノ　ヒロミ</t>
    <phoneticPr fontId="7"/>
  </si>
  <si>
    <t>津野　弘美</t>
    <rPh sb="0" eb="2">
      <t>ツノ</t>
    </rPh>
    <rPh sb="3" eb="5">
      <t>ヒロミ</t>
    </rPh>
    <phoneticPr fontId="7"/>
  </si>
  <si>
    <t>タカハシ　サトキ</t>
    <phoneticPr fontId="2"/>
  </si>
  <si>
    <t>冨田　晋作</t>
    <rPh sb="0" eb="2">
      <t>トミタ</t>
    </rPh>
    <rPh sb="3" eb="5">
      <t>シンサク</t>
    </rPh>
    <phoneticPr fontId="2"/>
  </si>
  <si>
    <t>トミタ　シンサク</t>
    <phoneticPr fontId="2"/>
  </si>
  <si>
    <t>山路　喬哉</t>
    <rPh sb="0" eb="2">
      <t>ヤマジ</t>
    </rPh>
    <rPh sb="3" eb="4">
      <t>キョウ</t>
    </rPh>
    <rPh sb="4" eb="5">
      <t>ハジメ</t>
    </rPh>
    <phoneticPr fontId="2"/>
  </si>
  <si>
    <t>ヤマジ　タカヤ</t>
    <phoneticPr fontId="2"/>
  </si>
  <si>
    <t>山路　竣哉</t>
    <rPh sb="0" eb="2">
      <t>ヤマジ</t>
    </rPh>
    <rPh sb="3" eb="4">
      <t>シュン</t>
    </rPh>
    <rPh sb="4" eb="5">
      <t>ヤ</t>
    </rPh>
    <phoneticPr fontId="7"/>
  </si>
  <si>
    <t>トリイ　ケント</t>
    <phoneticPr fontId="7"/>
  </si>
  <si>
    <t>鳥居　健人</t>
    <rPh sb="0" eb="2">
      <t>トリイ</t>
    </rPh>
    <rPh sb="3" eb="5">
      <t>ケント</t>
    </rPh>
    <phoneticPr fontId="2"/>
  </si>
  <si>
    <t>コバヤシ　ヒロシ</t>
    <phoneticPr fontId="2"/>
  </si>
  <si>
    <t>小林　裕史</t>
    <rPh sb="0" eb="2">
      <t>コバヤシ</t>
    </rPh>
    <rPh sb="3" eb="5">
      <t>ヒロシ</t>
    </rPh>
    <phoneticPr fontId="2"/>
  </si>
  <si>
    <t>キクチ　リョウマ</t>
    <phoneticPr fontId="2"/>
  </si>
  <si>
    <t>菊池　陵馬</t>
    <rPh sb="0" eb="2">
      <t>キクチ</t>
    </rPh>
    <rPh sb="3" eb="4">
      <t>ミササギ</t>
    </rPh>
    <rPh sb="4" eb="5">
      <t>ウマ</t>
    </rPh>
    <phoneticPr fontId="2"/>
  </si>
  <si>
    <t>サイトウ　ダイキ</t>
    <phoneticPr fontId="2"/>
  </si>
  <si>
    <t>齋藤　大起</t>
    <rPh sb="0" eb="2">
      <t>サイトウ</t>
    </rPh>
    <rPh sb="3" eb="5">
      <t>ダイキ</t>
    </rPh>
    <phoneticPr fontId="2"/>
  </si>
  <si>
    <t>シライ　ヒロユキ</t>
    <phoneticPr fontId="2"/>
  </si>
  <si>
    <t>白井　博之</t>
    <rPh sb="0" eb="2">
      <t>シライ</t>
    </rPh>
    <rPh sb="3" eb="5">
      <t>ヒロユキ</t>
    </rPh>
    <phoneticPr fontId="2"/>
  </si>
  <si>
    <t>寺西　真人</t>
    <rPh sb="0" eb="2">
      <t>テラニシ</t>
    </rPh>
    <rPh sb="3" eb="5">
      <t>マサト</t>
    </rPh>
    <phoneticPr fontId="2"/>
  </si>
  <si>
    <t>テラニシ　マサト</t>
    <phoneticPr fontId="2"/>
  </si>
  <si>
    <t>コマタ　アツシ</t>
    <phoneticPr fontId="7"/>
  </si>
  <si>
    <t>小又　淳</t>
    <rPh sb="0" eb="2">
      <t>コマタ</t>
    </rPh>
    <rPh sb="3" eb="4">
      <t>アツシ</t>
    </rPh>
    <phoneticPr fontId="7"/>
  </si>
  <si>
    <t>與儀　元気</t>
    <rPh sb="0" eb="2">
      <t>ヨギ</t>
    </rPh>
    <rPh sb="3" eb="5">
      <t>ゲンキ</t>
    </rPh>
    <phoneticPr fontId="2"/>
  </si>
  <si>
    <t>ヨギ　モトキ</t>
    <phoneticPr fontId="2"/>
  </si>
  <si>
    <t>ムラマツ　ヨシヒロ</t>
    <phoneticPr fontId="2"/>
  </si>
  <si>
    <t>村松　芳容</t>
    <rPh sb="0" eb="2">
      <t>ムラマツ</t>
    </rPh>
    <rPh sb="3" eb="4">
      <t>ヨシ</t>
    </rPh>
    <rPh sb="4" eb="5">
      <t>カタチ</t>
    </rPh>
    <phoneticPr fontId="2"/>
  </si>
  <si>
    <t>中尾　隆太</t>
    <rPh sb="0" eb="2">
      <t>ナカオ</t>
    </rPh>
    <rPh sb="3" eb="5">
      <t>リュウタ</t>
    </rPh>
    <phoneticPr fontId="2"/>
  </si>
  <si>
    <t>ソガ　シンペイ</t>
    <phoneticPr fontId="2"/>
  </si>
  <si>
    <t>イトウ　アツノリ</t>
    <phoneticPr fontId="7"/>
  </si>
  <si>
    <t>伊東　諄了</t>
    <rPh sb="0" eb="2">
      <t>イトウ</t>
    </rPh>
    <rPh sb="3" eb="4">
      <t>ジュン</t>
    </rPh>
    <rPh sb="4" eb="5">
      <t>リョウ</t>
    </rPh>
    <phoneticPr fontId="7"/>
  </si>
  <si>
    <t>田村　千愛</t>
    <rPh sb="0" eb="2">
      <t>タムラ</t>
    </rPh>
    <rPh sb="3" eb="4">
      <t>セン</t>
    </rPh>
    <rPh sb="4" eb="5">
      <t>アイ</t>
    </rPh>
    <phoneticPr fontId="2"/>
  </si>
  <si>
    <t>タムラ　チアキ</t>
    <phoneticPr fontId="2"/>
  </si>
  <si>
    <t>IBK</t>
    <phoneticPr fontId="7"/>
  </si>
  <si>
    <t>伊藤　雅敏</t>
    <rPh sb="0" eb="2">
      <t>イトウ</t>
    </rPh>
    <rPh sb="3" eb="5">
      <t>マサトシ</t>
    </rPh>
    <phoneticPr fontId="2"/>
  </si>
  <si>
    <t>イトウ　マサトシ</t>
    <phoneticPr fontId="2"/>
  </si>
  <si>
    <t>ヨシザワ　ダイキ</t>
    <phoneticPr fontId="2"/>
  </si>
  <si>
    <t>吉澤　大樹</t>
    <rPh sb="0" eb="2">
      <t>ヨシザワ</t>
    </rPh>
    <rPh sb="3" eb="5">
      <t>ダイキ</t>
    </rPh>
    <phoneticPr fontId="2"/>
  </si>
  <si>
    <t>ヤマグチ　リョウガ</t>
    <phoneticPr fontId="2"/>
  </si>
  <si>
    <t>山口　凌河</t>
    <rPh sb="0" eb="2">
      <t>ヤマグチ</t>
    </rPh>
    <rPh sb="3" eb="4">
      <t>シノ</t>
    </rPh>
    <rPh sb="4" eb="5">
      <t>カワ</t>
    </rPh>
    <phoneticPr fontId="2"/>
  </si>
  <si>
    <t>セキ　タツヤ</t>
    <phoneticPr fontId="2"/>
  </si>
  <si>
    <t>関　達哉</t>
    <rPh sb="0" eb="1">
      <t>セキ</t>
    </rPh>
    <rPh sb="2" eb="4">
      <t>タツヤ</t>
    </rPh>
    <phoneticPr fontId="2"/>
  </si>
  <si>
    <t>オサダ　ユウキ</t>
    <phoneticPr fontId="7"/>
  </si>
  <si>
    <t>長田　悠希</t>
    <rPh sb="0" eb="2">
      <t>オサダ</t>
    </rPh>
    <rPh sb="3" eb="5">
      <t>ユウキ</t>
    </rPh>
    <phoneticPr fontId="7"/>
  </si>
  <si>
    <t>ヤマキ　マスエ</t>
    <phoneticPr fontId="2"/>
  </si>
  <si>
    <t>八巻　益恵</t>
    <rPh sb="0" eb="2">
      <t>ヤマキ</t>
    </rPh>
    <rPh sb="3" eb="4">
      <t>マ</t>
    </rPh>
    <rPh sb="4" eb="5">
      <t>エ</t>
    </rPh>
    <phoneticPr fontId="2"/>
  </si>
  <si>
    <t>オイケ　タカシ</t>
    <phoneticPr fontId="2"/>
  </si>
  <si>
    <t>尾池　崇</t>
    <rPh sb="0" eb="1">
      <t>オ</t>
    </rPh>
    <rPh sb="1" eb="2">
      <t>イケ</t>
    </rPh>
    <rPh sb="3" eb="4">
      <t>タカシ</t>
    </rPh>
    <phoneticPr fontId="2"/>
  </si>
  <si>
    <t>ワタナベ　マサキ</t>
    <phoneticPr fontId="2"/>
  </si>
  <si>
    <t>渡辺　寛</t>
    <rPh sb="0" eb="2">
      <t>ワタナベ</t>
    </rPh>
    <rPh sb="3" eb="4">
      <t>ヒロシ</t>
    </rPh>
    <phoneticPr fontId="2"/>
  </si>
  <si>
    <t>タカハシ　マサキ</t>
    <phoneticPr fontId="7"/>
  </si>
  <si>
    <t>高橋　昌希</t>
    <rPh sb="0" eb="2">
      <t>タカハシ</t>
    </rPh>
    <rPh sb="3" eb="5">
      <t>マサキ</t>
    </rPh>
    <phoneticPr fontId="7"/>
  </si>
  <si>
    <t>エガワ　ナツミ</t>
    <phoneticPr fontId="2"/>
  </si>
  <si>
    <t>江川　奈津美</t>
    <rPh sb="0" eb="2">
      <t>エガワ</t>
    </rPh>
    <rPh sb="3" eb="6">
      <t>ナツミ</t>
    </rPh>
    <phoneticPr fontId="2"/>
  </si>
  <si>
    <t>ホソカワ　ケンイチロウ</t>
    <phoneticPr fontId="7"/>
  </si>
  <si>
    <t>細川　健一郎</t>
    <rPh sb="0" eb="2">
      <t>ホソカワ</t>
    </rPh>
    <rPh sb="3" eb="6">
      <t>ケンイチロウ</t>
    </rPh>
    <phoneticPr fontId="7"/>
  </si>
  <si>
    <t>タケウチ　チエ</t>
    <phoneticPr fontId="7"/>
  </si>
  <si>
    <t>竹内　千枝</t>
    <rPh sb="0" eb="2">
      <t>タケウチ</t>
    </rPh>
    <rPh sb="3" eb="5">
      <t>チエ</t>
    </rPh>
    <phoneticPr fontId="7"/>
  </si>
  <si>
    <t>ニシジマ　アユム</t>
    <phoneticPr fontId="7"/>
  </si>
  <si>
    <t>西島　歩</t>
    <rPh sb="0" eb="2">
      <t>ニシジマ</t>
    </rPh>
    <rPh sb="3" eb="4">
      <t>アユム</t>
    </rPh>
    <phoneticPr fontId="7"/>
  </si>
  <si>
    <t>イシイ　ロッキ</t>
    <phoneticPr fontId="7"/>
  </si>
  <si>
    <t>石井　陸希</t>
    <rPh sb="0" eb="2">
      <t>イシイ</t>
    </rPh>
    <rPh sb="3" eb="4">
      <t>リク</t>
    </rPh>
    <rPh sb="4" eb="5">
      <t>キ</t>
    </rPh>
    <phoneticPr fontId="7"/>
  </si>
  <si>
    <t>スズキ　ユウタ</t>
    <phoneticPr fontId="7"/>
  </si>
  <si>
    <t>鈴木　雄太</t>
    <rPh sb="0" eb="2">
      <t>スズキ</t>
    </rPh>
    <rPh sb="3" eb="5">
      <t>ユウタ</t>
    </rPh>
    <phoneticPr fontId="7"/>
  </si>
  <si>
    <t>クドウ　リキヤ</t>
    <phoneticPr fontId="7"/>
  </si>
  <si>
    <t>工藤　力也</t>
    <rPh sb="0" eb="2">
      <t>クドウ</t>
    </rPh>
    <rPh sb="3" eb="5">
      <t>リキヤ</t>
    </rPh>
    <phoneticPr fontId="7"/>
  </si>
  <si>
    <t>クサノ　タカシ</t>
    <phoneticPr fontId="7"/>
  </si>
  <si>
    <t>草野　剛</t>
    <rPh sb="0" eb="2">
      <t>クサノ</t>
    </rPh>
    <rPh sb="3" eb="4">
      <t>ツヨシ</t>
    </rPh>
    <phoneticPr fontId="7"/>
  </si>
  <si>
    <t>テラモト　トモヒロ</t>
    <phoneticPr fontId="7"/>
  </si>
  <si>
    <t>寺本　朋弘</t>
    <rPh sb="0" eb="2">
      <t>テラモト</t>
    </rPh>
    <rPh sb="3" eb="5">
      <t>トモヒロ</t>
    </rPh>
    <phoneticPr fontId="7"/>
  </si>
  <si>
    <t>京都・大阪</t>
    <rPh sb="0" eb="2">
      <t>キョウト</t>
    </rPh>
    <rPh sb="3" eb="5">
      <t>オオサカ</t>
    </rPh>
    <phoneticPr fontId="7"/>
  </si>
  <si>
    <t>福岡・大分</t>
    <rPh sb="0" eb="2">
      <t>フクオカ</t>
    </rPh>
    <rPh sb="3" eb="5">
      <t>オオイタ</t>
    </rPh>
    <phoneticPr fontId="7"/>
  </si>
  <si>
    <t>IBK</t>
  </si>
  <si>
    <t>d</t>
    <phoneticPr fontId="2"/>
  </si>
  <si>
    <t>IBK</t>
    <phoneticPr fontId="7"/>
  </si>
  <si>
    <t>原田　清生</t>
    <rPh sb="0" eb="2">
      <t>ハラダ</t>
    </rPh>
    <rPh sb="3" eb="4">
      <t>キヨ</t>
    </rPh>
    <phoneticPr fontId="7"/>
  </si>
  <si>
    <t>スーパーモンキーズ</t>
    <phoneticPr fontId="7"/>
  </si>
  <si>
    <t>安藤　勇二</t>
    <rPh sb="0" eb="2">
      <t>アンドウ</t>
    </rPh>
    <rPh sb="3" eb="5">
      <t>ユウジ</t>
    </rPh>
    <phoneticPr fontId="2"/>
  </si>
  <si>
    <t>ナカオ　リュウタ</t>
    <phoneticPr fontId="2"/>
  </si>
  <si>
    <t>Tsukuba-tech</t>
    <phoneticPr fontId="7"/>
  </si>
  <si>
    <t>Tsukuba</t>
  </si>
  <si>
    <t>Tsukuba-tech</t>
    <phoneticPr fontId="2"/>
  </si>
  <si>
    <t>△</t>
  </si>
  <si>
    <t>○</t>
    <phoneticPr fontId="2"/>
  </si>
  <si>
    <t>×</t>
    <phoneticPr fontId="2"/>
  </si>
  <si>
    <r>
      <t>POOL Ａ　第三位
　　　　　　　　</t>
    </r>
    <r>
      <rPr>
        <b/>
        <sz val="28"/>
        <rFont val="Meiryo UI"/>
        <family val="3"/>
        <charset val="128"/>
      </rPr>
      <t>IBK</t>
    </r>
    <r>
      <rPr>
        <b/>
        <sz val="12"/>
        <rFont val="Meiryo UI"/>
        <family val="3"/>
        <charset val="128"/>
      </rPr>
      <t xml:space="preserve">
</t>
    </r>
    <rPh sb="7" eb="8">
      <t>ダイ</t>
    </rPh>
    <rPh sb="8" eb="10">
      <t>サンイ</t>
    </rPh>
    <phoneticPr fontId="2"/>
  </si>
  <si>
    <t>IBK</t>
    <phoneticPr fontId="2"/>
  </si>
  <si>
    <r>
      <t xml:space="preserve">POOL Ｂ　第三位
　　  </t>
    </r>
    <r>
      <rPr>
        <b/>
        <sz val="28"/>
        <rFont val="Meiryo UI"/>
        <family val="3"/>
        <charset val="128"/>
      </rPr>
      <t>国リハMens
　　 チーム雷</t>
    </r>
    <r>
      <rPr>
        <b/>
        <sz val="24"/>
        <rFont val="Meiryo UI"/>
        <family val="3"/>
        <charset val="128"/>
      </rPr>
      <t xml:space="preserve">
</t>
    </r>
    <r>
      <rPr>
        <b/>
        <sz val="12"/>
        <rFont val="Meiryo UI"/>
        <family val="3"/>
        <charset val="128"/>
      </rPr>
      <t xml:space="preserve">
</t>
    </r>
    <rPh sb="7" eb="8">
      <t>ダイ</t>
    </rPh>
    <rPh sb="8" eb="10">
      <t>サンイ</t>
    </rPh>
    <rPh sb="16" eb="17">
      <t>コク</t>
    </rPh>
    <rPh sb="30" eb="31">
      <t>ライ</t>
    </rPh>
    <phoneticPr fontId="2"/>
  </si>
  <si>
    <t>国リハMens
チーム雷</t>
    <phoneticPr fontId="2"/>
  </si>
  <si>
    <r>
      <t xml:space="preserve">POOL Ａ　第四位
</t>
    </r>
    <r>
      <rPr>
        <b/>
        <sz val="28"/>
        <rFont val="Meiryo UI"/>
        <family val="3"/>
        <charset val="128"/>
      </rPr>
      <t xml:space="preserve">Tsukuba-tech
</t>
    </r>
    <r>
      <rPr>
        <b/>
        <sz val="12"/>
        <rFont val="Meiryo UI"/>
        <family val="3"/>
        <charset val="128"/>
      </rPr>
      <t xml:space="preserve">
</t>
    </r>
    <rPh sb="7" eb="8">
      <t>ダイ</t>
    </rPh>
    <rPh sb="8" eb="9">
      <t>ヨン</t>
    </rPh>
    <rPh sb="9" eb="10">
      <t>イ</t>
    </rPh>
    <phoneticPr fontId="2"/>
  </si>
  <si>
    <t>Tsukuba-tech</t>
    <phoneticPr fontId="2"/>
  </si>
  <si>
    <t>GALAXY</t>
    <phoneticPr fontId="2"/>
  </si>
  <si>
    <r>
      <t xml:space="preserve">POOL Ｂ　第四位
         </t>
    </r>
    <r>
      <rPr>
        <b/>
        <sz val="28"/>
        <rFont val="Meiryo UI"/>
        <family val="3"/>
        <charset val="128"/>
      </rPr>
      <t>GALAXY</t>
    </r>
    <r>
      <rPr>
        <b/>
        <sz val="12"/>
        <rFont val="Meiryo UI"/>
        <family val="3"/>
        <charset val="128"/>
      </rPr>
      <t xml:space="preserve">
</t>
    </r>
    <rPh sb="7" eb="8">
      <t>ダイ</t>
    </rPh>
    <rPh sb="8" eb="9">
      <t>ヨン</t>
    </rPh>
    <rPh sb="9" eb="10">
      <t>イ</t>
    </rPh>
    <phoneticPr fontId="2"/>
  </si>
  <si>
    <t>GALAXY</t>
    <phoneticPr fontId="2"/>
  </si>
  <si>
    <t>Fit's</t>
    <phoneticPr fontId="2"/>
  </si>
  <si>
    <r>
      <t xml:space="preserve">POOL Ａ　第五位
               </t>
    </r>
    <r>
      <rPr>
        <b/>
        <sz val="28"/>
        <rFont val="Meiryo UI"/>
        <family val="3"/>
        <charset val="128"/>
      </rPr>
      <t>Fit's</t>
    </r>
    <r>
      <rPr>
        <b/>
        <sz val="12"/>
        <rFont val="Meiryo UI"/>
        <family val="3"/>
        <charset val="128"/>
      </rPr>
      <t xml:space="preserve">
</t>
    </r>
    <rPh sb="7" eb="8">
      <t>ダイ</t>
    </rPh>
    <rPh sb="8" eb="10">
      <t>ゴイ</t>
    </rPh>
    <phoneticPr fontId="2"/>
  </si>
  <si>
    <t>Fit's</t>
    <phoneticPr fontId="2"/>
  </si>
  <si>
    <t>Fit's</t>
    <phoneticPr fontId="2"/>
  </si>
  <si>
    <t>国リハMens チーム雷</t>
    <phoneticPr fontId="2"/>
  </si>
  <si>
    <t>最優秀選手賞　　スーパーモンキーズ　中村義弘選手</t>
    <rPh sb="0" eb="3">
      <t>サイユウシュウ</t>
    </rPh>
    <rPh sb="3" eb="5">
      <t>センシュ</t>
    </rPh>
    <rPh sb="5" eb="6">
      <t>ショウ</t>
    </rPh>
    <rPh sb="22" eb="24">
      <t>センシュ</t>
    </rPh>
    <phoneticPr fontId="2"/>
  </si>
  <si>
    <t>GALAXY</t>
    <phoneticPr fontId="2"/>
  </si>
  <si>
    <t>敢闘賞　　　　　　 GALAXY　</t>
    <rPh sb="0" eb="3">
      <t>カントウショウ</t>
    </rPh>
    <phoneticPr fontId="2"/>
  </si>
</sst>
</file>

<file path=xl/styles.xml><?xml version="1.0" encoding="utf-8"?>
<styleSheet xmlns="http://schemas.openxmlformats.org/spreadsheetml/2006/main">
  <numFmts count="1">
    <numFmt numFmtId="176" formatCode="0_ "/>
  </numFmts>
  <fonts count="65">
    <font>
      <sz val="12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sz val="12"/>
      <name val="ＭＳ Ｐゴシック"/>
      <family val="3"/>
      <charset val="128"/>
    </font>
    <font>
      <sz val="6"/>
      <name val="ＭＳ ゴシック"/>
      <family val="3"/>
      <charset val="128"/>
    </font>
    <font>
      <b/>
      <sz val="12"/>
      <color indexed="8"/>
      <name val="ＭＳ ゴシック"/>
      <family val="3"/>
      <charset val="128"/>
    </font>
    <font>
      <b/>
      <sz val="12"/>
      <color indexed="9"/>
      <name val="ＭＳ ゴシック"/>
      <family val="3"/>
      <charset val="128"/>
    </font>
    <font>
      <sz val="12"/>
      <color indexed="9"/>
      <name val="ＭＳ 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2"/>
      <color indexed="60"/>
      <name val="ＭＳ ゴシック"/>
      <family val="3"/>
      <charset val="128"/>
    </font>
    <font>
      <sz val="12"/>
      <color indexed="52"/>
      <name val="ＭＳ ゴシック"/>
      <family val="3"/>
      <charset val="128"/>
    </font>
    <font>
      <sz val="12"/>
      <color indexed="20"/>
      <name val="ＭＳ ゴシック"/>
      <family val="3"/>
      <charset val="128"/>
    </font>
    <font>
      <b/>
      <sz val="12"/>
      <color indexed="52"/>
      <name val="ＭＳ ゴシック"/>
      <family val="3"/>
      <charset val="128"/>
    </font>
    <font>
      <sz val="12"/>
      <color indexed="10"/>
      <name val="ＭＳ ゴシック"/>
      <family val="3"/>
      <charset val="128"/>
    </font>
    <font>
      <b/>
      <sz val="15"/>
      <color indexed="56"/>
      <name val="ＭＳ ゴシック"/>
      <family val="3"/>
      <charset val="128"/>
    </font>
    <font>
      <b/>
      <sz val="13"/>
      <color indexed="56"/>
      <name val="ＭＳ ゴシック"/>
      <family val="3"/>
      <charset val="128"/>
    </font>
    <font>
      <b/>
      <sz val="11"/>
      <color indexed="56"/>
      <name val="ＭＳ ゴシック"/>
      <family val="3"/>
      <charset val="128"/>
    </font>
    <font>
      <b/>
      <sz val="12"/>
      <color indexed="63"/>
      <name val="ＭＳ ゴシック"/>
      <family val="3"/>
      <charset val="128"/>
    </font>
    <font>
      <i/>
      <sz val="12"/>
      <color indexed="23"/>
      <name val="ＭＳ ゴシック"/>
      <family val="3"/>
      <charset val="128"/>
    </font>
    <font>
      <sz val="12"/>
      <color indexed="62"/>
      <name val="ＭＳ ゴシック"/>
      <family val="3"/>
      <charset val="128"/>
    </font>
    <font>
      <sz val="12"/>
      <color indexed="17"/>
      <name val="ＭＳ ゴシック"/>
      <family val="3"/>
      <charset val="128"/>
    </font>
    <font>
      <b/>
      <sz val="18"/>
      <name val="Meiryo UI"/>
      <family val="3"/>
      <charset val="128"/>
    </font>
    <font>
      <sz val="12"/>
      <name val="Meiryo UI"/>
      <family val="3"/>
      <charset val="128"/>
    </font>
    <font>
      <b/>
      <sz val="12"/>
      <name val="Meiryo UI"/>
      <family val="3"/>
      <charset val="128"/>
    </font>
    <font>
      <b/>
      <sz val="36"/>
      <name val="Meiryo UI"/>
      <family val="3"/>
      <charset val="128"/>
    </font>
    <font>
      <b/>
      <sz val="14"/>
      <name val="Meiryo UI"/>
      <family val="3"/>
      <charset val="128"/>
    </font>
    <font>
      <b/>
      <sz val="16"/>
      <name val="Meiryo UI"/>
      <family val="3"/>
      <charset val="128"/>
    </font>
    <font>
      <sz val="16"/>
      <name val="Meiryo UI"/>
      <family val="3"/>
      <charset val="128"/>
    </font>
    <font>
      <sz val="14"/>
      <name val="Meiryo UI"/>
      <family val="3"/>
      <charset val="128"/>
    </font>
    <font>
      <b/>
      <sz val="72"/>
      <name val="Meiryo UI"/>
      <family val="3"/>
      <charset val="128"/>
    </font>
    <font>
      <sz val="72"/>
      <name val="Meiryo UI"/>
      <family val="3"/>
      <charset val="128"/>
    </font>
    <font>
      <b/>
      <sz val="18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28"/>
      <name val="Meiryo UI"/>
      <family val="3"/>
      <charset val="128"/>
    </font>
    <font>
      <sz val="18"/>
      <name val="Meiryo UI"/>
      <family val="3"/>
      <charset val="128"/>
    </font>
    <font>
      <sz val="14"/>
      <color indexed="9"/>
      <name val="Meiryo UI"/>
      <family val="3"/>
      <charset val="128"/>
    </font>
    <font>
      <sz val="18"/>
      <color indexed="9"/>
      <name val="Meiryo UI"/>
      <family val="3"/>
      <charset val="128"/>
    </font>
    <font>
      <b/>
      <sz val="24"/>
      <name val="Meiryo UI"/>
      <family val="3"/>
      <charset val="128"/>
    </font>
    <font>
      <b/>
      <sz val="60"/>
      <name val="Meiryo UI"/>
      <family val="3"/>
      <charset val="128"/>
    </font>
    <font>
      <sz val="24"/>
      <name val="Meiryo UI"/>
      <family val="3"/>
      <charset val="128"/>
    </font>
    <font>
      <sz val="28"/>
      <name val="Meiryo UI"/>
      <family val="3"/>
      <charset val="128"/>
    </font>
    <font>
      <sz val="12"/>
      <color indexed="8"/>
      <name val="Meiryo UI"/>
      <family val="3"/>
      <charset val="128"/>
    </font>
    <font>
      <sz val="10"/>
      <name val="Meiryo UI"/>
      <family val="3"/>
      <charset val="128"/>
    </font>
    <font>
      <sz val="20"/>
      <name val="Meiryo UI"/>
      <family val="3"/>
      <charset val="128"/>
    </font>
    <font>
      <sz val="15"/>
      <color indexed="9"/>
      <name val="Meiryo UI"/>
      <family val="3"/>
      <charset val="128"/>
    </font>
    <font>
      <sz val="24"/>
      <color indexed="8"/>
      <name val="Meiryo UI"/>
      <family val="3"/>
      <charset val="128"/>
    </font>
    <font>
      <sz val="22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sz val="18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b/>
      <sz val="24"/>
      <color theme="1"/>
      <name val="Meiryo UI"/>
      <family val="3"/>
      <charset val="128"/>
    </font>
    <font>
      <b/>
      <sz val="20"/>
      <name val="Meiryo UI"/>
      <family val="3"/>
      <charset val="128"/>
    </font>
    <font>
      <b/>
      <sz val="22"/>
      <name val="Meiryo UI"/>
      <family val="3"/>
      <charset val="128"/>
    </font>
    <font>
      <b/>
      <sz val="26"/>
      <name val="Meiryo UI"/>
      <family val="3"/>
      <charset val="128"/>
    </font>
    <font>
      <sz val="26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8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sz val="15"/>
      <color theme="1"/>
      <name val="Meiryo UI"/>
      <family val="3"/>
      <charset val="128"/>
    </font>
    <font>
      <sz val="18"/>
      <color theme="0"/>
      <name val="Meiryo UI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lightGray"/>
    </fill>
    <fill>
      <patternFill patternType="solid">
        <fgColor theme="0" tint="-0.49998474074526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0"/>
        <bgColor indexed="64"/>
      </patternFill>
    </fill>
  </fills>
  <borders count="24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 style="thick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/>
      <top/>
      <bottom/>
      <diagonal/>
    </border>
    <border>
      <left style="double">
        <color indexed="64"/>
      </left>
      <right style="thick">
        <color indexed="64"/>
      </right>
      <top/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8"/>
      </left>
      <right/>
      <top style="hair">
        <color indexed="8"/>
      </top>
      <bottom style="thick">
        <color indexed="8"/>
      </bottom>
      <diagonal/>
    </border>
    <border>
      <left/>
      <right/>
      <top style="hair">
        <color indexed="8"/>
      </top>
      <bottom style="thick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8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8"/>
      </bottom>
      <diagonal/>
    </border>
    <border>
      <left style="double">
        <color indexed="64"/>
      </left>
      <right style="thick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 diagonalDown="1">
      <left style="double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/>
      <top/>
      <bottom style="medium">
        <color indexed="64"/>
      </bottom>
      <diagonal/>
    </border>
    <border diagonalDown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 diagonalDown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dashed">
        <color indexed="64"/>
      </left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medium">
        <color indexed="8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8"/>
      </bottom>
      <diagonal/>
    </border>
    <border>
      <left/>
      <right/>
      <top style="double">
        <color indexed="64"/>
      </top>
      <bottom style="medium">
        <color indexed="8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8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8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8"/>
      </left>
      <right/>
      <top style="medium">
        <color indexed="8"/>
      </top>
      <bottom/>
      <diagonal/>
    </border>
    <border>
      <left style="thick">
        <color indexed="8"/>
      </left>
      <right/>
      <top/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medium">
        <color indexed="8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medium">
        <color indexed="8"/>
      </left>
      <right/>
      <top style="thick">
        <color indexed="64"/>
      </top>
      <bottom style="thin">
        <color indexed="8"/>
      </bottom>
      <diagonal/>
    </border>
    <border>
      <left/>
      <right/>
      <top style="thick">
        <color indexed="64"/>
      </top>
      <bottom style="thin">
        <color indexed="8"/>
      </bottom>
      <diagonal/>
    </border>
    <border>
      <left/>
      <right style="thick">
        <color indexed="64"/>
      </right>
      <top style="thick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 diagonalDown="1">
      <left/>
      <right style="double">
        <color indexed="64"/>
      </right>
      <top/>
      <bottom style="medium">
        <color indexed="64"/>
      </bottom>
      <diagonal style="thin">
        <color indexed="64"/>
      </diagonal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 diagonalDown="1">
      <left/>
      <right style="double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/>
      <top style="hair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/>
      <bottom style="thin">
        <color indexed="64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thin">
        <color indexed="64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 style="dotted">
        <color auto="1"/>
      </right>
      <top style="dotted">
        <color auto="1"/>
      </top>
      <bottom style="thin">
        <color indexed="64"/>
      </bottom>
      <diagonal/>
    </border>
    <border>
      <left/>
      <right style="dotted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medium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medium">
        <color indexed="64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dashed">
        <color indexed="64"/>
      </right>
      <top style="thick">
        <color indexed="64"/>
      </top>
      <bottom/>
      <diagonal/>
    </border>
    <border>
      <left/>
      <right style="dashed">
        <color indexed="64"/>
      </right>
      <top/>
      <bottom style="thick">
        <color indexed="64"/>
      </bottom>
      <diagonal/>
    </border>
    <border>
      <left style="double">
        <color indexed="64"/>
      </left>
      <right style="thick">
        <color indexed="64"/>
      </right>
      <top style="double">
        <color indexed="64"/>
      </top>
      <bottom style="medium">
        <color indexed="64"/>
      </bottom>
      <diagonal/>
    </border>
  </borders>
  <cellStyleXfs count="47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0" borderId="1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" fillId="22" borderId="2" applyNumberFormat="0" applyFont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23" borderId="4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20" fillId="23" borderId="9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4" applyNumberFormat="0" applyAlignment="0" applyProtection="0">
      <alignment vertical="center"/>
    </xf>
    <xf numFmtId="0" fontId="1" fillId="0" borderId="0">
      <alignment vertical="center"/>
    </xf>
    <xf numFmtId="0" fontId="6" fillId="0" borderId="0" applyNumberFormat="0" applyFill="0" applyBorder="0" applyProtection="0">
      <alignment vertical="center"/>
    </xf>
    <xf numFmtId="0" fontId="4" fillId="0" borderId="0" applyNumberFormat="0" applyFill="0" applyBorder="0" applyProtection="0">
      <alignment vertical="center"/>
    </xf>
    <xf numFmtId="0" fontId="3" fillId="0" borderId="0" applyFill="0" applyBorder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4" fillId="0" borderId="0" applyNumberFormat="0" applyFill="0" applyBorder="0" applyProtection="0">
      <alignment vertical="center"/>
    </xf>
  </cellStyleXfs>
  <cellXfs count="761">
    <xf numFmtId="0" fontId="0" fillId="0" borderId="0" xfId="0">
      <alignment vertical="center"/>
    </xf>
    <xf numFmtId="0" fontId="25" fillId="0" borderId="0" xfId="42" applyFont="1">
      <alignment vertical="center"/>
    </xf>
    <xf numFmtId="0" fontId="25" fillId="0" borderId="39" xfId="0" applyFont="1" applyBorder="1" applyAlignment="1">
      <alignment horizontal="right" vertical="center"/>
    </xf>
    <xf numFmtId="0" fontId="25" fillId="0" borderId="39" xfId="0" applyFont="1" applyBorder="1" applyAlignment="1">
      <alignment vertical="center"/>
    </xf>
    <xf numFmtId="0" fontId="35" fillId="0" borderId="68" xfId="42" applyFont="1" applyBorder="1" applyAlignment="1">
      <alignment horizontal="center" vertical="center"/>
    </xf>
    <xf numFmtId="0" fontId="36" fillId="0" borderId="40" xfId="42" applyNumberFormat="1" applyFont="1" applyBorder="1" applyAlignment="1">
      <alignment horizontal="center" vertical="center" shrinkToFit="1"/>
    </xf>
    <xf numFmtId="0" fontId="31" fillId="0" borderId="29" xfId="42" quotePrefix="1" applyNumberFormat="1" applyFont="1" applyFill="1" applyBorder="1" applyAlignment="1">
      <alignment horizontal="right" vertical="center"/>
    </xf>
    <xf numFmtId="0" fontId="25" fillId="0" borderId="41" xfId="42" applyNumberFormat="1" applyFont="1" applyFill="1" applyBorder="1" applyAlignment="1">
      <alignment horizontal="center" vertical="center"/>
    </xf>
    <xf numFmtId="0" fontId="31" fillId="0" borderId="29" xfId="42" quotePrefix="1" applyNumberFormat="1" applyFont="1" applyFill="1" applyBorder="1" applyAlignment="1">
      <alignment horizontal="left" vertical="center"/>
    </xf>
    <xf numFmtId="0" fontId="37" fillId="0" borderId="23" xfId="42" quotePrefix="1" applyNumberFormat="1" applyFont="1" applyFill="1" applyBorder="1" applyAlignment="1">
      <alignment vertical="center"/>
    </xf>
    <xf numFmtId="0" fontId="37" fillId="0" borderId="29" xfId="42" quotePrefix="1" applyNumberFormat="1" applyFont="1" applyFill="1" applyBorder="1" applyAlignment="1">
      <alignment vertical="center"/>
    </xf>
    <xf numFmtId="0" fontId="31" fillId="0" borderId="41" xfId="42" quotePrefix="1" applyNumberFormat="1" applyFont="1" applyFill="1" applyBorder="1" applyAlignment="1">
      <alignment horizontal="right" vertical="center"/>
    </xf>
    <xf numFmtId="0" fontId="31" fillId="0" borderId="41" xfId="42" quotePrefix="1" applyNumberFormat="1" applyFont="1" applyFill="1" applyBorder="1" applyAlignment="1">
      <alignment horizontal="left" vertical="center"/>
    </xf>
    <xf numFmtId="0" fontId="37" fillId="0" borderId="100" xfId="42" quotePrefix="1" applyNumberFormat="1" applyFont="1" applyFill="1" applyBorder="1" applyAlignment="1">
      <alignment vertical="center"/>
    </xf>
    <xf numFmtId="0" fontId="38" fillId="0" borderId="10" xfId="42" quotePrefix="1" applyNumberFormat="1" applyFont="1" applyFill="1" applyBorder="1" applyAlignment="1">
      <alignment horizontal="right" vertical="center"/>
    </xf>
    <xf numFmtId="0" fontId="25" fillId="0" borderId="10" xfId="42" applyNumberFormat="1" applyFont="1" applyFill="1" applyBorder="1" applyAlignment="1">
      <alignment horizontal="center" vertical="center"/>
    </xf>
    <xf numFmtId="0" fontId="38" fillId="0" borderId="10" xfId="42" quotePrefix="1" applyNumberFormat="1" applyFont="1" applyFill="1" applyBorder="1" applyAlignment="1">
      <alignment horizontal="left" vertical="center"/>
    </xf>
    <xf numFmtId="0" fontId="37" fillId="0" borderId="174" xfId="42" quotePrefix="1" applyNumberFormat="1" applyFont="1" applyFill="1" applyBorder="1" applyAlignment="1">
      <alignment vertical="center"/>
    </xf>
    <xf numFmtId="0" fontId="28" fillId="0" borderId="108" xfId="42" applyNumberFormat="1" applyFont="1" applyFill="1" applyBorder="1" applyAlignment="1">
      <alignment horizontal="center" vertical="center"/>
    </xf>
    <xf numFmtId="0" fontId="37" fillId="0" borderId="27" xfId="42" quotePrefix="1" applyNumberFormat="1" applyFont="1" applyFill="1" applyBorder="1" applyAlignment="1">
      <alignment vertical="center"/>
    </xf>
    <xf numFmtId="0" fontId="25" fillId="0" borderId="29" xfId="42" applyNumberFormat="1" applyFont="1" applyFill="1" applyBorder="1" applyAlignment="1">
      <alignment horizontal="center" vertical="center"/>
    </xf>
    <xf numFmtId="0" fontId="25" fillId="0" borderId="46" xfId="42" applyNumberFormat="1" applyFont="1" applyFill="1" applyBorder="1" applyAlignment="1">
      <alignment horizontal="center" vertical="center"/>
    </xf>
    <xf numFmtId="0" fontId="37" fillId="0" borderId="36" xfId="42" quotePrefix="1" applyNumberFormat="1" applyFont="1" applyFill="1" applyBorder="1" applyAlignment="1">
      <alignment vertical="center"/>
    </xf>
    <xf numFmtId="0" fontId="35" fillId="0" borderId="37" xfId="42" applyFont="1" applyBorder="1" applyAlignment="1">
      <alignment horizontal="center" vertical="center"/>
    </xf>
    <xf numFmtId="0" fontId="36" fillId="0" borderId="38" xfId="42" applyNumberFormat="1" applyFont="1" applyBorder="1" applyAlignment="1">
      <alignment horizontal="center" vertical="center" shrinkToFit="1"/>
    </xf>
    <xf numFmtId="0" fontId="31" fillId="0" borderId="10" xfId="42" quotePrefix="1" applyNumberFormat="1" applyFont="1" applyFill="1" applyBorder="1" applyAlignment="1">
      <alignment horizontal="right" vertical="center"/>
    </xf>
    <xf numFmtId="0" fontId="31" fillId="0" borderId="10" xfId="42" quotePrefix="1" applyNumberFormat="1" applyFont="1" applyFill="1" applyBorder="1" applyAlignment="1">
      <alignment horizontal="left" vertical="center"/>
    </xf>
    <xf numFmtId="0" fontId="37" fillId="0" borderId="10" xfId="42" quotePrefix="1" applyNumberFormat="1" applyFont="1" applyFill="1" applyBorder="1" applyAlignment="1">
      <alignment vertical="center"/>
    </xf>
    <xf numFmtId="0" fontId="28" fillId="0" borderId="181" xfId="42" applyNumberFormat="1" applyFont="1" applyFill="1" applyBorder="1" applyAlignment="1">
      <alignment horizontal="center" vertical="center"/>
    </xf>
    <xf numFmtId="0" fontId="38" fillId="0" borderId="29" xfId="42" quotePrefix="1" applyNumberFormat="1" applyFont="1" applyFill="1" applyBorder="1" applyAlignment="1">
      <alignment horizontal="right" vertical="center"/>
    </xf>
    <xf numFmtId="0" fontId="38" fillId="0" borderId="29" xfId="42" quotePrefix="1" applyNumberFormat="1" applyFont="1" applyFill="1" applyBorder="1" applyAlignment="1">
      <alignment horizontal="left" vertical="center"/>
    </xf>
    <xf numFmtId="0" fontId="25" fillId="0" borderId="20" xfId="42" applyNumberFormat="1" applyFont="1" applyFill="1" applyBorder="1" applyAlignment="1">
      <alignment horizontal="center" vertical="center"/>
    </xf>
    <xf numFmtId="0" fontId="37" fillId="0" borderId="38" xfId="42" quotePrefix="1" applyNumberFormat="1" applyFont="1" applyFill="1" applyBorder="1" applyAlignment="1">
      <alignment vertical="center"/>
    </xf>
    <xf numFmtId="0" fontId="40" fillId="0" borderId="62" xfId="42" applyNumberFormat="1" applyFont="1" applyFill="1" applyBorder="1" applyAlignment="1">
      <alignment horizontal="center" vertical="center"/>
    </xf>
    <xf numFmtId="0" fontId="35" fillId="0" borderId="69" xfId="42" applyFont="1" applyBorder="1" applyAlignment="1">
      <alignment horizontal="center" vertical="center"/>
    </xf>
    <xf numFmtId="0" fontId="36" fillId="0" borderId="42" xfId="42" applyNumberFormat="1" applyFont="1" applyBorder="1" applyAlignment="1">
      <alignment horizontal="center" vertical="center" shrinkToFit="1"/>
    </xf>
    <xf numFmtId="0" fontId="25" fillId="0" borderId="14" xfId="42" applyNumberFormat="1" applyFont="1" applyFill="1" applyBorder="1" applyAlignment="1">
      <alignment horizontal="center" vertical="center"/>
    </xf>
    <xf numFmtId="0" fontId="37" fillId="0" borderId="47" xfId="42" quotePrefix="1" applyNumberFormat="1" applyFont="1" applyFill="1" applyBorder="1" applyAlignment="1">
      <alignment vertical="center"/>
    </xf>
    <xf numFmtId="0" fontId="38" fillId="0" borderId="0" xfId="42" quotePrefix="1" applyNumberFormat="1" applyFont="1" applyFill="1" applyBorder="1" applyAlignment="1">
      <alignment horizontal="right" vertical="center"/>
    </xf>
    <xf numFmtId="0" fontId="25" fillId="0" borderId="0" xfId="42" applyNumberFormat="1" applyFont="1" applyFill="1" applyBorder="1" applyAlignment="1">
      <alignment horizontal="center" vertical="center"/>
    </xf>
    <xf numFmtId="0" fontId="38" fillId="0" borderId="0" xfId="42" quotePrefix="1" applyNumberFormat="1" applyFont="1" applyFill="1" applyBorder="1" applyAlignment="1">
      <alignment horizontal="left" vertical="center"/>
    </xf>
    <xf numFmtId="0" fontId="28" fillId="0" borderId="18" xfId="42" applyNumberFormat="1" applyFont="1" applyFill="1" applyBorder="1" applyAlignment="1">
      <alignment horizontal="center" vertical="center"/>
    </xf>
    <xf numFmtId="0" fontId="31" fillId="0" borderId="14" xfId="42" quotePrefix="1" applyNumberFormat="1" applyFont="1" applyFill="1" applyBorder="1" applyAlignment="1">
      <alignment horizontal="right" vertical="center"/>
    </xf>
    <xf numFmtId="0" fontId="31" fillId="0" borderId="14" xfId="42" quotePrefix="1" applyNumberFormat="1" applyFont="1" applyFill="1" applyBorder="1" applyAlignment="1">
      <alignment horizontal="left" vertical="center"/>
    </xf>
    <xf numFmtId="0" fontId="37" fillId="0" borderId="14" xfId="42" quotePrefix="1" applyNumberFormat="1" applyFont="1" applyFill="1" applyBorder="1" applyAlignment="1">
      <alignment vertical="center"/>
    </xf>
    <xf numFmtId="0" fontId="25" fillId="0" borderId="15" xfId="42" applyNumberFormat="1" applyFont="1" applyFill="1" applyBorder="1" applyAlignment="1">
      <alignment horizontal="center" vertical="center"/>
    </xf>
    <xf numFmtId="0" fontId="37" fillId="0" borderId="42" xfId="42" quotePrefix="1" applyNumberFormat="1" applyFont="1" applyFill="1" applyBorder="1" applyAlignment="1">
      <alignment vertical="center"/>
    </xf>
    <xf numFmtId="0" fontId="40" fillId="0" borderId="64" xfId="42" applyNumberFormat="1" applyFont="1" applyFill="1" applyBorder="1" applyAlignment="1">
      <alignment horizontal="center" vertical="center"/>
    </xf>
    <xf numFmtId="0" fontId="25" fillId="0" borderId="108" xfId="42" applyNumberFormat="1" applyFont="1" applyFill="1" applyBorder="1" applyAlignment="1">
      <alignment horizontal="center" vertical="center"/>
    </xf>
    <xf numFmtId="0" fontId="40" fillId="0" borderId="62" xfId="42" applyNumberFormat="1" applyFont="1" applyBorder="1" applyAlignment="1">
      <alignment vertical="center"/>
    </xf>
    <xf numFmtId="0" fontId="35" fillId="0" borderId="118" xfId="42" applyFont="1" applyBorder="1" applyAlignment="1">
      <alignment horizontal="center" vertical="center"/>
    </xf>
    <xf numFmtId="0" fontId="36" fillId="0" borderId="132" xfId="42" applyNumberFormat="1" applyFont="1" applyBorder="1" applyAlignment="1">
      <alignment horizontal="center" vertical="center" wrapText="1"/>
    </xf>
    <xf numFmtId="0" fontId="25" fillId="0" borderId="39" xfId="42" applyNumberFormat="1" applyFont="1" applyFill="1" applyBorder="1" applyAlignment="1">
      <alignment horizontal="center" vertical="center"/>
    </xf>
    <xf numFmtId="0" fontId="37" fillId="0" borderId="109" xfId="42" quotePrefix="1" applyNumberFormat="1" applyFont="1" applyFill="1" applyBorder="1" applyAlignment="1">
      <alignment vertical="center"/>
    </xf>
    <xf numFmtId="0" fontId="37" fillId="0" borderId="39" xfId="42" quotePrefix="1" applyNumberFormat="1" applyFont="1" applyFill="1" applyBorder="1" applyAlignment="1">
      <alignment vertical="center"/>
    </xf>
    <xf numFmtId="0" fontId="25" fillId="0" borderId="110" xfId="42" applyNumberFormat="1" applyFont="1" applyFill="1" applyBorder="1" applyAlignment="1">
      <alignment horizontal="center" vertical="center"/>
    </xf>
    <xf numFmtId="0" fontId="31" fillId="0" borderId="39" xfId="42" quotePrefix="1" applyNumberFormat="1" applyFont="1" applyFill="1" applyBorder="1" applyAlignment="1">
      <alignment horizontal="right" vertical="center"/>
    </xf>
    <xf numFmtId="0" fontId="31" fillId="0" borderId="39" xfId="42" quotePrefix="1" applyNumberFormat="1" applyFont="1" applyFill="1" applyBorder="1" applyAlignment="1">
      <alignment horizontal="left" vertical="center"/>
    </xf>
    <xf numFmtId="0" fontId="25" fillId="0" borderId="138" xfId="42" applyNumberFormat="1" applyFont="1" applyFill="1" applyBorder="1" applyAlignment="1">
      <alignment horizontal="center" vertical="center"/>
    </xf>
    <xf numFmtId="0" fontId="37" fillId="0" borderId="132" xfId="42" quotePrefix="1" applyNumberFormat="1" applyFont="1" applyFill="1" applyBorder="1" applyAlignment="1">
      <alignment vertical="center"/>
    </xf>
    <xf numFmtId="0" fontId="24" fillId="0" borderId="28" xfId="42" applyFont="1" applyBorder="1" applyAlignment="1">
      <alignment horizontal="center" vertical="center"/>
    </xf>
    <xf numFmtId="0" fontId="26" fillId="0" borderId="36" xfId="42" applyNumberFormat="1" applyFont="1" applyBorder="1" applyAlignment="1">
      <alignment horizontal="left" vertical="center"/>
    </xf>
    <xf numFmtId="0" fontId="37" fillId="0" borderId="175" xfId="42" quotePrefix="1" applyNumberFormat="1" applyFont="1" applyFill="1" applyBorder="1" applyAlignment="1">
      <alignment vertical="center"/>
    </xf>
    <xf numFmtId="176" fontId="31" fillId="0" borderId="53" xfId="42" applyNumberFormat="1" applyFont="1" applyBorder="1" applyAlignment="1">
      <alignment vertical="center"/>
    </xf>
    <xf numFmtId="176" fontId="31" fillId="0" borderId="23" xfId="42" applyNumberFormat="1" applyFont="1" applyBorder="1" applyAlignment="1">
      <alignment vertical="center"/>
    </xf>
    <xf numFmtId="176" fontId="31" fillId="0" borderId="54" xfId="42" applyNumberFormat="1" applyFont="1" applyBorder="1" applyAlignment="1">
      <alignment vertical="center"/>
    </xf>
    <xf numFmtId="0" fontId="37" fillId="0" borderId="49" xfId="42" applyNumberFormat="1" applyFont="1" applyBorder="1" applyAlignment="1">
      <alignment horizontal="center" vertical="center"/>
    </xf>
    <xf numFmtId="0" fontId="31" fillId="0" borderId="59" xfId="42" applyNumberFormat="1" applyFont="1" applyBorder="1" applyAlignment="1">
      <alignment vertical="center"/>
    </xf>
    <xf numFmtId="0" fontId="31" fillId="0" borderId="54" xfId="42" applyNumberFormat="1" applyFont="1" applyBorder="1" applyAlignment="1">
      <alignment vertical="center"/>
    </xf>
    <xf numFmtId="0" fontId="31" fillId="0" borderId="46" xfId="42" applyNumberFormat="1" applyFont="1" applyBorder="1" applyAlignment="1">
      <alignment vertical="center"/>
    </xf>
    <xf numFmtId="0" fontId="40" fillId="0" borderId="60" xfId="42" applyNumberFormat="1" applyFont="1" applyBorder="1" applyAlignment="1">
      <alignment vertical="center"/>
    </xf>
    <xf numFmtId="0" fontId="24" fillId="0" borderId="37" xfId="42" applyFont="1" applyBorder="1" applyAlignment="1">
      <alignment horizontal="center" vertical="center"/>
    </xf>
    <xf numFmtId="0" fontId="26" fillId="0" borderId="38" xfId="42" applyNumberFormat="1" applyFont="1" applyBorder="1" applyAlignment="1">
      <alignment horizontal="left" vertical="center"/>
    </xf>
    <xf numFmtId="176" fontId="31" fillId="0" borderId="56" xfId="42" applyNumberFormat="1" applyFont="1" applyBorder="1" applyAlignment="1">
      <alignment vertical="center"/>
    </xf>
    <xf numFmtId="176" fontId="31" fillId="0" borderId="27" xfId="42" applyNumberFormat="1" applyFont="1" applyBorder="1" applyAlignment="1">
      <alignment vertical="center"/>
    </xf>
    <xf numFmtId="176" fontId="31" fillId="0" borderId="13" xfId="42" applyNumberFormat="1" applyFont="1" applyBorder="1" applyAlignment="1">
      <alignment vertical="center"/>
    </xf>
    <xf numFmtId="0" fontId="37" fillId="0" borderId="51" xfId="42" applyNumberFormat="1" applyFont="1" applyBorder="1" applyAlignment="1">
      <alignment horizontal="center" vertical="center"/>
    </xf>
    <xf numFmtId="0" fontId="31" fillId="0" borderId="61" xfId="42" applyNumberFormat="1" applyFont="1" applyBorder="1" applyAlignment="1">
      <alignment vertical="center"/>
    </xf>
    <xf numFmtId="0" fontId="31" fillId="0" borderId="13" xfId="42" applyNumberFormat="1" applyFont="1" applyBorder="1" applyAlignment="1">
      <alignment vertical="center"/>
    </xf>
    <xf numFmtId="0" fontId="31" fillId="0" borderId="20" xfId="42" applyNumberFormat="1" applyFont="1" applyBorder="1" applyAlignment="1">
      <alignment vertical="center"/>
    </xf>
    <xf numFmtId="0" fontId="26" fillId="0" borderId="42" xfId="42" applyNumberFormat="1" applyFont="1" applyBorder="1" applyAlignment="1">
      <alignment horizontal="left" vertical="center"/>
    </xf>
    <xf numFmtId="0" fontId="37" fillId="0" borderId="178" xfId="42" quotePrefix="1" applyNumberFormat="1" applyFont="1" applyFill="1" applyBorder="1" applyAlignment="1">
      <alignment vertical="center"/>
    </xf>
    <xf numFmtId="0" fontId="25" fillId="0" borderId="182" xfId="42" applyNumberFormat="1" applyFont="1" applyFill="1" applyBorder="1" applyAlignment="1">
      <alignment horizontal="center" vertical="center"/>
    </xf>
    <xf numFmtId="176" fontId="31" fillId="0" borderId="55" xfId="42" applyNumberFormat="1" applyFont="1" applyBorder="1" applyAlignment="1">
      <alignment vertical="center"/>
    </xf>
    <xf numFmtId="176" fontId="31" fillId="0" borderId="47" xfId="42" applyNumberFormat="1" applyFont="1" applyBorder="1" applyAlignment="1">
      <alignment vertical="center"/>
    </xf>
    <xf numFmtId="176" fontId="31" fillId="0" borderId="16" xfId="42" applyNumberFormat="1" applyFont="1" applyBorder="1" applyAlignment="1">
      <alignment vertical="center"/>
    </xf>
    <xf numFmtId="0" fontId="37" fillId="0" borderId="50" xfId="42" applyNumberFormat="1" applyFont="1" applyBorder="1" applyAlignment="1">
      <alignment horizontal="center" vertical="center"/>
    </xf>
    <xf numFmtId="0" fontId="31" fillId="0" borderId="63" xfId="42" applyNumberFormat="1" applyFont="1" applyBorder="1" applyAlignment="1">
      <alignment vertical="center"/>
    </xf>
    <xf numFmtId="0" fontId="31" fillId="0" borderId="16" xfId="42" applyNumberFormat="1" applyFont="1" applyBorder="1" applyAlignment="1">
      <alignment vertical="center"/>
    </xf>
    <xf numFmtId="0" fontId="31" fillId="0" borderId="15" xfId="42" applyNumberFormat="1" applyFont="1" applyBorder="1" applyAlignment="1">
      <alignment vertical="center"/>
    </xf>
    <xf numFmtId="0" fontId="40" fillId="0" borderId="64" xfId="42" applyNumberFormat="1" applyFont="1" applyBorder="1" applyAlignment="1">
      <alignment vertical="center"/>
    </xf>
    <xf numFmtId="0" fontId="24" fillId="0" borderId="70" xfId="42" applyFont="1" applyBorder="1" applyAlignment="1">
      <alignment horizontal="center" vertical="center"/>
    </xf>
    <xf numFmtId="0" fontId="26" fillId="0" borderId="43" xfId="42" applyNumberFormat="1" applyFont="1" applyBorder="1" applyAlignment="1">
      <alignment horizontal="left" vertical="center"/>
    </xf>
    <xf numFmtId="0" fontId="25" fillId="0" borderId="44" xfId="42" applyNumberFormat="1" applyFont="1" applyFill="1" applyBorder="1" applyAlignment="1">
      <alignment horizontal="center" vertical="center"/>
    </xf>
    <xf numFmtId="0" fontId="31" fillId="0" borderId="44" xfId="42" quotePrefix="1" applyNumberFormat="1" applyFont="1" applyFill="1" applyBorder="1" applyAlignment="1">
      <alignment horizontal="right" vertical="center"/>
    </xf>
    <xf numFmtId="0" fontId="31" fillId="0" borderId="44" xfId="42" quotePrefix="1" applyNumberFormat="1" applyFont="1" applyFill="1" applyBorder="1" applyAlignment="1">
      <alignment horizontal="left" vertical="center"/>
    </xf>
    <xf numFmtId="0" fontId="37" fillId="0" borderId="48" xfId="42" quotePrefix="1" applyNumberFormat="1" applyFont="1" applyFill="1" applyBorder="1" applyAlignment="1">
      <alignment vertical="center"/>
    </xf>
    <xf numFmtId="0" fontId="37" fillId="0" borderId="44" xfId="42" quotePrefix="1" applyNumberFormat="1" applyFont="1" applyFill="1" applyBorder="1" applyAlignment="1">
      <alignment vertical="center"/>
    </xf>
    <xf numFmtId="0" fontId="25" fillId="0" borderId="66" xfId="42" applyNumberFormat="1" applyFont="1" applyFill="1" applyBorder="1" applyAlignment="1">
      <alignment horizontal="center" vertical="center"/>
    </xf>
    <xf numFmtId="0" fontId="37" fillId="0" borderId="179" xfId="42" quotePrefix="1" applyNumberFormat="1" applyFont="1" applyFill="1" applyBorder="1" applyAlignment="1">
      <alignment vertical="center"/>
    </xf>
    <xf numFmtId="0" fontId="25" fillId="0" borderId="183" xfId="42" applyNumberFormat="1" applyFont="1" applyFill="1" applyBorder="1" applyAlignment="1">
      <alignment horizontal="center" vertical="center"/>
    </xf>
    <xf numFmtId="176" fontId="31" fillId="0" borderId="57" xfId="42" applyNumberFormat="1" applyFont="1" applyBorder="1" applyAlignment="1">
      <alignment vertical="center"/>
    </xf>
    <xf numFmtId="176" fontId="31" fillId="0" borderId="48" xfId="42" applyNumberFormat="1" applyFont="1" applyBorder="1" applyAlignment="1">
      <alignment vertical="center"/>
    </xf>
    <xf numFmtId="176" fontId="31" fillId="0" borderId="58" xfId="42" applyNumberFormat="1" applyFont="1" applyBorder="1" applyAlignment="1">
      <alignment vertical="center"/>
    </xf>
    <xf numFmtId="0" fontId="37" fillId="0" borderId="52" xfId="42" applyNumberFormat="1" applyFont="1" applyBorder="1" applyAlignment="1">
      <alignment horizontal="center" vertical="center"/>
    </xf>
    <xf numFmtId="0" fontId="31" fillId="0" borderId="65" xfId="42" applyNumberFormat="1" applyFont="1" applyBorder="1" applyAlignment="1">
      <alignment vertical="center"/>
    </xf>
    <xf numFmtId="0" fontId="31" fillId="0" borderId="58" xfId="42" applyNumberFormat="1" applyFont="1" applyBorder="1" applyAlignment="1">
      <alignment vertical="center"/>
    </xf>
    <xf numFmtId="0" fontId="31" fillId="0" borderId="66" xfId="42" applyNumberFormat="1" applyFont="1" applyBorder="1" applyAlignment="1">
      <alignment vertical="center"/>
    </xf>
    <xf numFmtId="0" fontId="40" fillId="0" borderId="67" xfId="42" applyNumberFormat="1" applyFont="1" applyBorder="1" applyAlignment="1">
      <alignment vertical="center"/>
    </xf>
    <xf numFmtId="0" fontId="25" fillId="0" borderId="45" xfId="42" applyFont="1" applyBorder="1">
      <alignment vertical="center"/>
    </xf>
    <xf numFmtId="0" fontId="37" fillId="0" borderId="41" xfId="42" quotePrefix="1" applyNumberFormat="1" applyFont="1" applyFill="1" applyBorder="1" applyAlignment="1">
      <alignment vertical="center"/>
    </xf>
    <xf numFmtId="0" fontId="29" fillId="25" borderId="108" xfId="42" applyNumberFormat="1" applyFont="1" applyFill="1" applyBorder="1" applyAlignment="1">
      <alignment horizontal="center" vertical="center" textRotation="255"/>
    </xf>
    <xf numFmtId="0" fontId="38" fillId="25" borderId="10" xfId="42" quotePrefix="1" applyNumberFormat="1" applyFont="1" applyFill="1" applyBorder="1" applyAlignment="1">
      <alignment horizontal="right" vertical="center"/>
    </xf>
    <xf numFmtId="0" fontId="25" fillId="25" borderId="10" xfId="42" applyNumberFormat="1" applyFont="1" applyFill="1" applyBorder="1" applyAlignment="1">
      <alignment horizontal="center" vertical="center"/>
    </xf>
    <xf numFmtId="0" fontId="38" fillId="25" borderId="10" xfId="42" quotePrefix="1" applyNumberFormat="1" applyFont="1" applyFill="1" applyBorder="1" applyAlignment="1">
      <alignment horizontal="left" vertical="center"/>
    </xf>
    <xf numFmtId="0" fontId="37" fillId="25" borderId="27" xfId="42" quotePrefix="1" applyNumberFormat="1" applyFont="1" applyFill="1" applyBorder="1" applyAlignment="1">
      <alignment vertical="center"/>
    </xf>
    <xf numFmtId="0" fontId="28" fillId="0" borderId="10" xfId="42" applyNumberFormat="1" applyFont="1" applyFill="1" applyBorder="1" applyAlignment="1">
      <alignment horizontal="center" vertical="center"/>
    </xf>
    <xf numFmtId="0" fontId="28" fillId="0" borderId="29" xfId="42" applyNumberFormat="1" applyFont="1" applyFill="1" applyBorder="1" applyAlignment="1">
      <alignment horizontal="center" vertical="center"/>
    </xf>
    <xf numFmtId="0" fontId="37" fillId="0" borderId="0" xfId="42" quotePrefix="1" applyNumberFormat="1" applyFont="1" applyFill="1" applyBorder="1" applyAlignment="1">
      <alignment vertical="center"/>
    </xf>
    <xf numFmtId="0" fontId="29" fillId="25" borderId="18" xfId="42" applyNumberFormat="1" applyFont="1" applyFill="1" applyBorder="1" applyAlignment="1">
      <alignment horizontal="center" vertical="center" textRotation="255"/>
    </xf>
    <xf numFmtId="0" fontId="38" fillId="25" borderId="0" xfId="42" quotePrefix="1" applyNumberFormat="1" applyFont="1" applyFill="1" applyBorder="1" applyAlignment="1">
      <alignment horizontal="right" vertical="center"/>
    </xf>
    <xf numFmtId="0" fontId="25" fillId="25" borderId="0" xfId="42" applyNumberFormat="1" applyFont="1" applyFill="1" applyBorder="1" applyAlignment="1">
      <alignment horizontal="center" vertical="center"/>
    </xf>
    <xf numFmtId="0" fontId="38" fillId="25" borderId="0" xfId="42" quotePrefix="1" applyNumberFormat="1" applyFont="1" applyFill="1" applyBorder="1" applyAlignment="1">
      <alignment horizontal="left" vertical="center"/>
    </xf>
    <xf numFmtId="0" fontId="37" fillId="25" borderId="112" xfId="42" quotePrefix="1" applyNumberFormat="1" applyFont="1" applyFill="1" applyBorder="1" applyAlignment="1">
      <alignment vertical="center"/>
    </xf>
    <xf numFmtId="0" fontId="28" fillId="0" borderId="0" xfId="42" applyNumberFormat="1" applyFont="1" applyFill="1" applyBorder="1" applyAlignment="1">
      <alignment horizontal="center" vertical="center"/>
    </xf>
    <xf numFmtId="0" fontId="35" fillId="0" borderId="70" xfId="42" applyFont="1" applyBorder="1" applyAlignment="1">
      <alignment horizontal="center" vertical="center"/>
    </xf>
    <xf numFmtId="0" fontId="36" fillId="0" borderId="43" xfId="42" applyNumberFormat="1" applyFont="1" applyBorder="1" applyAlignment="1">
      <alignment horizontal="center" vertical="center" shrinkToFit="1"/>
    </xf>
    <xf numFmtId="0" fontId="29" fillId="25" borderId="183" xfId="42" applyNumberFormat="1" applyFont="1" applyFill="1" applyBorder="1" applyAlignment="1">
      <alignment horizontal="center" vertical="center" textRotation="255"/>
    </xf>
    <xf numFmtId="0" fontId="31" fillId="25" borderId="44" xfId="42" quotePrefix="1" applyNumberFormat="1" applyFont="1" applyFill="1" applyBorder="1" applyAlignment="1">
      <alignment horizontal="right" vertical="center"/>
    </xf>
    <xf numFmtId="0" fontId="25" fillId="25" borderId="44" xfId="42" applyNumberFormat="1" applyFont="1" applyFill="1" applyBorder="1" applyAlignment="1">
      <alignment horizontal="center" vertical="center"/>
    </xf>
    <xf numFmtId="0" fontId="31" fillId="25" borderId="44" xfId="42" quotePrefix="1" applyNumberFormat="1" applyFont="1" applyFill="1" applyBorder="1" applyAlignment="1">
      <alignment horizontal="left" vertical="center"/>
    </xf>
    <xf numFmtId="0" fontId="37" fillId="25" borderId="48" xfId="42" quotePrefix="1" applyNumberFormat="1" applyFont="1" applyFill="1" applyBorder="1" applyAlignment="1">
      <alignment vertical="center"/>
    </xf>
    <xf numFmtId="0" fontId="37" fillId="0" borderId="43" xfId="42" quotePrefix="1" applyNumberFormat="1" applyFont="1" applyFill="1" applyBorder="1" applyAlignment="1">
      <alignment vertical="center"/>
    </xf>
    <xf numFmtId="0" fontId="26" fillId="0" borderId="68" xfId="42" applyFont="1" applyBorder="1" applyAlignment="1">
      <alignment horizontal="center" vertical="center"/>
    </xf>
    <xf numFmtId="0" fontId="26" fillId="0" borderId="40" xfId="42" applyNumberFormat="1" applyFont="1" applyBorder="1" applyAlignment="1">
      <alignment horizontal="left" vertical="center"/>
    </xf>
    <xf numFmtId="0" fontId="25" fillId="0" borderId="101" xfId="42" applyNumberFormat="1" applyFont="1" applyFill="1" applyBorder="1" applyAlignment="1">
      <alignment horizontal="center" vertical="center"/>
    </xf>
    <xf numFmtId="0" fontId="37" fillId="0" borderId="40" xfId="42" quotePrefix="1" applyNumberFormat="1" applyFont="1" applyFill="1" applyBorder="1" applyAlignment="1">
      <alignment vertical="center"/>
    </xf>
    <xf numFmtId="176" fontId="31" fillId="0" borderId="102" xfId="42" applyNumberFormat="1" applyFont="1" applyBorder="1" applyAlignment="1">
      <alignment vertical="center"/>
    </xf>
    <xf numFmtId="176" fontId="31" fillId="0" borderId="100" xfId="42" applyNumberFormat="1" applyFont="1" applyBorder="1" applyAlignment="1">
      <alignment vertical="center"/>
    </xf>
    <xf numFmtId="176" fontId="31" fillId="0" borderId="103" xfId="42" applyNumberFormat="1" applyFont="1" applyBorder="1" applyAlignment="1">
      <alignment vertical="center"/>
    </xf>
    <xf numFmtId="0" fontId="37" fillId="0" borderId="104" xfId="42" applyNumberFormat="1" applyFont="1" applyBorder="1" applyAlignment="1">
      <alignment horizontal="center" vertical="center"/>
    </xf>
    <xf numFmtId="0" fontId="31" fillId="0" borderId="105" xfId="42" applyNumberFormat="1" applyFont="1" applyBorder="1" applyAlignment="1">
      <alignment vertical="center"/>
    </xf>
    <xf numFmtId="0" fontId="31" fillId="0" borderId="103" xfId="42" applyNumberFormat="1" applyFont="1" applyBorder="1" applyAlignment="1">
      <alignment vertical="center"/>
    </xf>
    <xf numFmtId="0" fontId="31" fillId="0" borderId="101" xfId="42" applyNumberFormat="1" applyFont="1" applyBorder="1" applyAlignment="1">
      <alignment vertical="center"/>
    </xf>
    <xf numFmtId="0" fontId="40" fillId="0" borderId="106" xfId="42" applyNumberFormat="1" applyFont="1" applyBorder="1" applyAlignment="1">
      <alignment vertical="center"/>
    </xf>
    <xf numFmtId="0" fontId="25" fillId="0" borderId="181" xfId="42" applyNumberFormat="1" applyFont="1" applyFill="1" applyBorder="1" applyAlignment="1">
      <alignment horizontal="center" vertical="center"/>
    </xf>
    <xf numFmtId="0" fontId="24" fillId="0" borderId="0" xfId="42" applyFont="1" applyBorder="1" applyAlignment="1">
      <alignment horizontal="center" vertical="center"/>
    </xf>
    <xf numFmtId="0" fontId="26" fillId="0" borderId="0" xfId="42" applyNumberFormat="1" applyFont="1" applyBorder="1" applyAlignment="1">
      <alignment horizontal="left" vertical="center"/>
    </xf>
    <xf numFmtId="0" fontId="31" fillId="0" borderId="0" xfId="42" quotePrefix="1" applyNumberFormat="1" applyFont="1" applyFill="1" applyBorder="1" applyAlignment="1">
      <alignment horizontal="right" vertical="center"/>
    </xf>
    <xf numFmtId="0" fontId="31" fillId="0" borderId="0" xfId="42" quotePrefix="1" applyNumberFormat="1" applyFont="1" applyFill="1" applyBorder="1" applyAlignment="1">
      <alignment horizontal="left" vertical="center"/>
    </xf>
    <xf numFmtId="0" fontId="25" fillId="0" borderId="0" xfId="42" applyNumberFormat="1" applyFont="1" applyFill="1" applyBorder="1" applyAlignment="1">
      <alignment vertical="center"/>
    </xf>
    <xf numFmtId="0" fontId="25" fillId="0" borderId="0" xfId="43" applyNumberFormat="1" applyFont="1" applyBorder="1" applyAlignment="1">
      <alignment vertical="center"/>
    </xf>
    <xf numFmtId="176" fontId="31" fillId="0" borderId="0" xfId="42" applyNumberFormat="1" applyFont="1" applyBorder="1" applyAlignment="1">
      <alignment vertical="center"/>
    </xf>
    <xf numFmtId="0" fontId="37" fillId="0" borderId="0" xfId="42" applyNumberFormat="1" applyFont="1" applyBorder="1" applyAlignment="1">
      <alignment horizontal="center" vertical="center"/>
    </xf>
    <xf numFmtId="0" fontId="31" fillId="0" borderId="0" xfId="42" applyNumberFormat="1" applyFont="1" applyBorder="1" applyAlignment="1">
      <alignment vertical="center"/>
    </xf>
    <xf numFmtId="0" fontId="40" fillId="0" borderId="0" xfId="42" applyNumberFormat="1" applyFont="1" applyBorder="1" applyAlignment="1">
      <alignment vertical="center"/>
    </xf>
    <xf numFmtId="0" fontId="25" fillId="0" borderId="0" xfId="42" applyFont="1" applyBorder="1">
      <alignment vertical="center"/>
    </xf>
    <xf numFmtId="0" fontId="25" fillId="0" borderId="0" xfId="42" applyFont="1" applyFill="1" applyAlignment="1">
      <alignment vertical="center"/>
    </xf>
    <xf numFmtId="0" fontId="40" fillId="0" borderId="0" xfId="42" applyFont="1" applyBorder="1" applyAlignment="1">
      <alignment horizontal="center" vertical="center"/>
    </xf>
    <xf numFmtId="0" fontId="25" fillId="0" borderId="0" xfId="42" applyFont="1" applyFill="1" applyBorder="1" applyAlignment="1">
      <alignment vertical="center"/>
    </xf>
    <xf numFmtId="0" fontId="25" fillId="0" borderId="0" xfId="46" applyFont="1" applyFill="1" applyBorder="1" applyAlignment="1">
      <alignment vertical="center"/>
    </xf>
    <xf numFmtId="0" fontId="42" fillId="0" borderId="0" xfId="42" applyFont="1" applyFill="1" applyAlignment="1">
      <alignment vertical="center"/>
    </xf>
    <xf numFmtId="0" fontId="25" fillId="0" borderId="0" xfId="46" applyFont="1" applyFill="1" applyAlignment="1">
      <alignment vertical="center"/>
    </xf>
    <xf numFmtId="0" fontId="40" fillId="0" borderId="0" xfId="42" applyFont="1">
      <alignment vertical="center"/>
    </xf>
    <xf numFmtId="0" fontId="40" fillId="0" borderId="0" xfId="42" applyFont="1" applyFill="1" applyAlignment="1">
      <alignment vertical="center"/>
    </xf>
    <xf numFmtId="0" fontId="25" fillId="0" borderId="0" xfId="42" applyFont="1" applyBorder="1" applyAlignment="1">
      <alignment horizontal="center" vertical="center"/>
    </xf>
    <xf numFmtId="0" fontId="25" fillId="0" borderId="0" xfId="42" applyFont="1" applyBorder="1" applyAlignment="1">
      <alignment horizontal="right" vertical="center"/>
    </xf>
    <xf numFmtId="0" fontId="25" fillId="0" borderId="0" xfId="46" applyFont="1" applyBorder="1" applyAlignment="1">
      <alignment vertical="center"/>
    </xf>
    <xf numFmtId="0" fontId="25" fillId="0" borderId="0" xfId="46" applyFont="1" applyAlignment="1">
      <alignment vertical="center"/>
    </xf>
    <xf numFmtId="0" fontId="25" fillId="0" borderId="39" xfId="42" applyFont="1" applyBorder="1">
      <alignment vertical="center"/>
    </xf>
    <xf numFmtId="0" fontId="34" fillId="0" borderId="68" xfId="42" applyFont="1" applyBorder="1" applyAlignment="1">
      <alignment horizontal="center" vertical="center"/>
    </xf>
    <xf numFmtId="0" fontId="26" fillId="0" borderId="40" xfId="42" applyNumberFormat="1" applyFont="1" applyBorder="1" applyAlignment="1">
      <alignment horizontal="left" vertical="top" wrapText="1"/>
    </xf>
    <xf numFmtId="0" fontId="34" fillId="0" borderId="37" xfId="42" applyFont="1" applyBorder="1" applyAlignment="1">
      <alignment horizontal="center" vertical="center"/>
    </xf>
    <xf numFmtId="0" fontId="26" fillId="0" borderId="38" xfId="42" applyNumberFormat="1" applyFont="1" applyBorder="1" applyAlignment="1">
      <alignment horizontal="left" vertical="top" wrapText="1"/>
    </xf>
    <xf numFmtId="0" fontId="34" fillId="0" borderId="69" xfId="42" applyFont="1" applyBorder="1" applyAlignment="1">
      <alignment horizontal="center" vertical="center"/>
    </xf>
    <xf numFmtId="0" fontId="26" fillId="0" borderId="42" xfId="42" applyNumberFormat="1" applyFont="1" applyBorder="1" applyAlignment="1">
      <alignment horizontal="left" vertical="top" wrapText="1"/>
    </xf>
    <xf numFmtId="0" fontId="34" fillId="0" borderId="70" xfId="42" applyFont="1" applyBorder="1" applyAlignment="1">
      <alignment horizontal="center" vertical="center"/>
    </xf>
    <xf numFmtId="0" fontId="26" fillId="0" borderId="43" xfId="42" applyNumberFormat="1" applyFont="1" applyBorder="1" applyAlignment="1">
      <alignment horizontal="left" vertical="top" wrapText="1"/>
    </xf>
    <xf numFmtId="0" fontId="24" fillId="0" borderId="68" xfId="42" applyFont="1" applyBorder="1" applyAlignment="1">
      <alignment horizontal="center" vertical="center"/>
    </xf>
    <xf numFmtId="0" fontId="37" fillId="0" borderId="177" xfId="42" quotePrefix="1" applyNumberFormat="1" applyFont="1" applyFill="1" applyBorder="1" applyAlignment="1">
      <alignment vertical="center"/>
    </xf>
    <xf numFmtId="0" fontId="25" fillId="27" borderId="0" xfId="42" applyFont="1" applyFill="1">
      <alignment vertical="center"/>
    </xf>
    <xf numFmtId="0" fontId="25" fillId="0" borderId="0" xfId="44" applyFont="1" applyFill="1">
      <alignment vertical="center"/>
    </xf>
    <xf numFmtId="0" fontId="26" fillId="0" borderId="0" xfId="44" applyFont="1" applyFill="1" applyAlignment="1">
      <alignment horizontal="right" vertical="center"/>
    </xf>
    <xf numFmtId="0" fontId="40" fillId="0" borderId="0" xfId="44" applyFont="1" applyFill="1">
      <alignment vertical="center"/>
    </xf>
    <xf numFmtId="0" fontId="26" fillId="0" borderId="71" xfId="44" applyFont="1" applyFill="1" applyBorder="1" applyAlignment="1">
      <alignment horizontal="center" vertical="center"/>
    </xf>
    <xf numFmtId="0" fontId="26" fillId="0" borderId="72" xfId="44" applyFont="1" applyFill="1" applyBorder="1" applyAlignment="1">
      <alignment horizontal="center" vertical="center"/>
    </xf>
    <xf numFmtId="0" fontId="25" fillId="0" borderId="73" xfId="44" applyFont="1" applyFill="1" applyBorder="1" applyAlignment="1">
      <alignment horizontal="center" vertical="center" shrinkToFit="1"/>
    </xf>
    <xf numFmtId="0" fontId="25" fillId="0" borderId="107" xfId="44" applyFont="1" applyFill="1" applyBorder="1" applyAlignment="1">
      <alignment vertical="center" shrinkToFit="1"/>
    </xf>
    <xf numFmtId="0" fontId="25" fillId="0" borderId="74" xfId="44" applyFont="1" applyFill="1" applyBorder="1" applyAlignment="1">
      <alignment horizontal="center" vertical="center"/>
    </xf>
    <xf numFmtId="0" fontId="25" fillId="0" borderId="75" xfId="44" applyFont="1" applyFill="1" applyBorder="1" applyAlignment="1">
      <alignment vertical="center"/>
    </xf>
    <xf numFmtId="0" fontId="45" fillId="0" borderId="0" xfId="44" applyFont="1" applyFill="1" applyAlignment="1">
      <alignment horizontal="center" vertical="center"/>
    </xf>
    <xf numFmtId="0" fontId="45" fillId="0" borderId="76" xfId="44" applyFont="1" applyFill="1" applyBorder="1" applyAlignment="1">
      <alignment horizontal="center"/>
    </xf>
    <xf numFmtId="0" fontId="45" fillId="0" borderId="76" xfId="44" applyFont="1" applyFill="1" applyBorder="1" applyAlignment="1">
      <alignment horizontal="center" vertical="top"/>
    </xf>
    <xf numFmtId="0" fontId="25" fillId="0" borderId="127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0" xfId="44" applyFont="1" applyFill="1" applyBorder="1" applyAlignment="1">
      <alignment horizontal="center" vertical="center"/>
    </xf>
    <xf numFmtId="0" fontId="47" fillId="0" borderId="11" xfId="44" applyFont="1" applyFill="1" applyBorder="1" applyAlignment="1">
      <alignment horizontal="center" vertical="center"/>
    </xf>
    <xf numFmtId="0" fontId="39" fillId="0" borderId="78" xfId="44" applyFont="1" applyFill="1" applyBorder="1">
      <alignment vertical="center"/>
    </xf>
    <xf numFmtId="0" fontId="42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16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14" xfId="44" applyFont="1" applyFill="1" applyBorder="1" applyAlignment="1">
      <alignment horizontal="center" vertical="center"/>
    </xf>
    <xf numFmtId="0" fontId="47" fillId="0" borderId="15" xfId="44" applyFont="1" applyFill="1" applyBorder="1" applyAlignment="1">
      <alignment horizontal="center" vertical="center"/>
    </xf>
    <xf numFmtId="0" fontId="39" fillId="0" borderId="82" xfId="44" applyFont="1" applyFill="1" applyBorder="1">
      <alignment vertical="center"/>
    </xf>
    <xf numFmtId="0" fontId="48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39" fillId="0" borderId="83" xfId="44" applyFont="1" applyBorder="1" applyAlignment="1">
      <alignment horizontal="right" vertical="center"/>
    </xf>
    <xf numFmtId="0" fontId="39" fillId="0" borderId="83" xfId="44" applyFont="1" applyFill="1" applyBorder="1">
      <alignment vertical="center"/>
    </xf>
    <xf numFmtId="0" fontId="25" fillId="0" borderId="84" xfId="44" applyFont="1" applyFill="1" applyBorder="1">
      <alignment vertical="center"/>
    </xf>
    <xf numFmtId="0" fontId="25" fillId="0" borderId="131" xfId="44" applyFont="1" applyFill="1" applyBorder="1">
      <alignment vertical="center"/>
    </xf>
    <xf numFmtId="0" fontId="25" fillId="0" borderId="86" xfId="44" applyFont="1" applyFill="1" applyBorder="1">
      <alignment vertical="center"/>
    </xf>
    <xf numFmtId="0" fontId="25" fillId="0" borderId="87" xfId="44" applyFont="1" applyFill="1" applyBorder="1">
      <alignment vertical="center"/>
    </xf>
    <xf numFmtId="0" fontId="25" fillId="0" borderId="205" xfId="44" applyFont="1" applyFill="1" applyBorder="1">
      <alignment vertical="center"/>
    </xf>
    <xf numFmtId="0" fontId="25" fillId="0" borderId="0" xfId="44" applyFont="1" applyFill="1" applyBorder="1">
      <alignment vertical="center"/>
    </xf>
    <xf numFmtId="0" fontId="25" fillId="0" borderId="30" xfId="44" applyFont="1" applyFill="1" applyBorder="1">
      <alignment vertical="center"/>
    </xf>
    <xf numFmtId="0" fontId="25" fillId="0" borderId="11" xfId="44" applyFont="1" applyFill="1" applyBorder="1">
      <alignment vertical="center"/>
    </xf>
    <xf numFmtId="0" fontId="44" fillId="0" borderId="16" xfId="0" applyNumberFormat="1" applyFont="1" applyFill="1" applyBorder="1" applyAlignment="1" applyProtection="1">
      <alignment vertical="center" shrinkToFit="1"/>
      <protection locked="0"/>
    </xf>
    <xf numFmtId="0" fontId="25" fillId="0" borderId="80" xfId="44" applyFont="1" applyFill="1" applyBorder="1" applyAlignment="1">
      <alignment vertical="center"/>
    </xf>
    <xf numFmtId="0" fontId="37" fillId="0" borderId="79" xfId="44" applyFont="1" applyFill="1" applyBorder="1" applyAlignment="1">
      <alignment vertical="center"/>
    </xf>
    <xf numFmtId="0" fontId="25" fillId="0" borderId="200" xfId="44" applyFont="1" applyFill="1" applyBorder="1" applyAlignment="1">
      <alignment vertical="center"/>
    </xf>
    <xf numFmtId="0" fontId="25" fillId="0" borderId="201" xfId="44" applyFont="1" applyFill="1" applyBorder="1" applyAlignment="1">
      <alignment horizontal="center" vertical="center" wrapText="1"/>
    </xf>
    <xf numFmtId="0" fontId="37" fillId="0" borderId="202" xfId="44" applyFont="1" applyFill="1" applyBorder="1" applyAlignment="1">
      <alignment vertical="center"/>
    </xf>
    <xf numFmtId="0" fontId="25" fillId="0" borderId="203" xfId="44" applyFont="1" applyFill="1" applyBorder="1" applyAlignment="1">
      <alignment horizontal="center" vertical="center" wrapText="1"/>
    </xf>
    <xf numFmtId="0" fontId="47" fillId="0" borderId="84" xfId="44" applyFont="1" applyFill="1" applyBorder="1" applyAlignment="1">
      <alignment horizontal="center" vertical="center"/>
    </xf>
    <xf numFmtId="0" fontId="47" fillId="0" borderId="128" xfId="44" applyFont="1" applyFill="1" applyBorder="1" applyAlignment="1">
      <alignment horizontal="center" vertical="center"/>
    </xf>
    <xf numFmtId="0" fontId="39" fillId="0" borderId="210" xfId="44" applyFont="1" applyFill="1" applyBorder="1">
      <alignment vertical="center"/>
    </xf>
    <xf numFmtId="0" fontId="39" fillId="0" borderId="211" xfId="44" applyFont="1" applyFill="1" applyBorder="1">
      <alignment vertical="center"/>
    </xf>
    <xf numFmtId="0" fontId="39" fillId="0" borderId="64" xfId="44" applyFont="1" applyFill="1" applyBorder="1">
      <alignment vertical="center"/>
    </xf>
    <xf numFmtId="0" fontId="39" fillId="0" borderId="197" xfId="44" applyFont="1" applyBorder="1" applyAlignment="1">
      <alignment horizontal="right" vertical="center"/>
    </xf>
    <xf numFmtId="0" fontId="39" fillId="0" borderId="197" xfId="44" applyFont="1" applyFill="1" applyBorder="1">
      <alignment vertical="center"/>
    </xf>
    <xf numFmtId="0" fontId="25" fillId="0" borderId="89" xfId="44" applyFont="1" applyFill="1" applyBorder="1" applyAlignment="1">
      <alignment vertical="center"/>
    </xf>
    <xf numFmtId="0" fontId="25" fillId="0" borderId="207" xfId="44" applyFont="1" applyFill="1" applyBorder="1" applyAlignment="1">
      <alignment horizontal="center" vertical="center" wrapText="1"/>
    </xf>
    <xf numFmtId="0" fontId="47" fillId="0" borderId="213" xfId="44" applyFont="1" applyFill="1" applyBorder="1" applyAlignment="1">
      <alignment horizontal="center" vertical="center"/>
    </xf>
    <xf numFmtId="0" fontId="47" fillId="0" borderId="77" xfId="44" applyFont="1" applyFill="1" applyBorder="1" applyAlignment="1">
      <alignment horizontal="center" vertical="center"/>
    </xf>
    <xf numFmtId="0" fontId="47" fillId="0" borderId="81" xfId="44" applyFont="1" applyFill="1" applyBorder="1" applyAlignment="1">
      <alignment horizontal="center" vertical="center"/>
    </xf>
    <xf numFmtId="0" fontId="25" fillId="0" borderId="90" xfId="44" applyFont="1" applyFill="1" applyBorder="1">
      <alignment vertical="center"/>
    </xf>
    <xf numFmtId="0" fontId="25" fillId="0" borderId="88" xfId="44" applyFont="1" applyFill="1" applyBorder="1">
      <alignment vertical="center"/>
    </xf>
    <xf numFmtId="0" fontId="25" fillId="0" borderId="85" xfId="44" applyFont="1" applyFill="1" applyBorder="1">
      <alignment vertical="center"/>
    </xf>
    <xf numFmtId="0" fontId="37" fillId="0" borderId="91" xfId="44" applyFont="1" applyFill="1" applyBorder="1" applyAlignment="1">
      <alignment vertical="center"/>
    </xf>
    <xf numFmtId="0" fontId="25" fillId="0" borderId="92" xfId="44" applyFont="1" applyFill="1" applyBorder="1" applyAlignment="1">
      <alignment horizontal="center" vertical="center" wrapText="1"/>
    </xf>
    <xf numFmtId="0" fontId="29" fillId="0" borderId="0" xfId="44" applyFont="1" applyFill="1" applyBorder="1" applyAlignment="1">
      <alignment horizontal="center" vertical="center" textRotation="255"/>
    </xf>
    <xf numFmtId="0" fontId="37" fillId="0" borderId="0" xfId="44" applyFont="1" applyFill="1" applyBorder="1" applyAlignment="1">
      <alignment vertical="center"/>
    </xf>
    <xf numFmtId="0" fontId="25" fillId="0" borderId="0" xfId="44" applyFont="1" applyFill="1" applyBorder="1" applyAlignment="1">
      <alignment horizontal="center" vertical="center" wrapText="1"/>
    </xf>
    <xf numFmtId="0" fontId="26" fillId="0" borderId="0" xfId="44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left" vertical="center" indent="1"/>
    </xf>
    <xf numFmtId="0" fontId="25" fillId="0" borderId="80" xfId="44" applyFont="1" applyFill="1" applyBorder="1" applyAlignment="1">
      <alignment horizontal="center" vertical="center"/>
    </xf>
    <xf numFmtId="0" fontId="42" fillId="0" borderId="79" xfId="44" applyFont="1" applyFill="1" applyBorder="1" applyAlignment="1">
      <alignment horizontal="center" vertical="center"/>
    </xf>
    <xf numFmtId="0" fontId="49" fillId="0" borderId="79" xfId="44" applyFont="1" applyFill="1" applyBorder="1" applyAlignment="1">
      <alignment horizontal="center" vertical="center"/>
    </xf>
    <xf numFmtId="0" fontId="25" fillId="0" borderId="111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127" xfId="0" applyNumberFormat="1" applyFont="1" applyFill="1" applyBorder="1" applyAlignment="1" applyProtection="1">
      <alignment horizontal="center" vertical="center" shrinkToFit="1"/>
      <protection locked="0"/>
    </xf>
    <xf numFmtId="0" fontId="48" fillId="0" borderId="233" xfId="0" applyNumberFormat="1" applyFont="1" applyFill="1" applyBorder="1" applyAlignment="1" applyProtection="1">
      <alignment horizontal="center" vertical="center" shrinkToFit="1"/>
      <protection locked="0"/>
    </xf>
    <xf numFmtId="0" fontId="25" fillId="0" borderId="16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0" xfId="44" applyFont="1" applyFill="1" applyAlignment="1">
      <alignment horizontal="center" vertical="center"/>
    </xf>
    <xf numFmtId="0" fontId="40" fillId="0" borderId="60" xfId="42" applyNumberFormat="1" applyFont="1" applyFill="1" applyBorder="1" applyAlignment="1">
      <alignment horizontal="center" vertical="center"/>
    </xf>
    <xf numFmtId="0" fontId="40" fillId="0" borderId="62" xfId="42" applyNumberFormat="1" applyFont="1" applyBorder="1" applyAlignment="1">
      <alignment horizontal="center" vertical="center"/>
    </xf>
    <xf numFmtId="0" fontId="40" fillId="0" borderId="180" xfId="42" applyNumberFormat="1" applyFont="1" applyBorder="1" applyAlignment="1">
      <alignment horizontal="center" vertical="center"/>
    </xf>
    <xf numFmtId="0" fontId="40" fillId="0" borderId="60" xfId="42" applyNumberFormat="1" applyFont="1" applyBorder="1" applyAlignment="1">
      <alignment horizontal="center" vertical="center"/>
    </xf>
    <xf numFmtId="0" fontId="40" fillId="0" borderId="64" xfId="42" applyNumberFormat="1" applyFont="1" applyBorder="1" applyAlignment="1">
      <alignment horizontal="center" vertical="center"/>
    </xf>
    <xf numFmtId="0" fontId="40" fillId="0" borderId="67" xfId="42" applyNumberFormat="1" applyFont="1" applyBorder="1" applyAlignment="1">
      <alignment horizontal="center" vertical="center"/>
    </xf>
    <xf numFmtId="0" fontId="25" fillId="0" borderId="45" xfId="42" applyFont="1" applyBorder="1" applyAlignment="1">
      <alignment horizontal="center" vertical="center"/>
    </xf>
    <xf numFmtId="0" fontId="53" fillId="0" borderId="23" xfId="42" quotePrefix="1" applyNumberFormat="1" applyFont="1" applyFill="1" applyBorder="1" applyAlignment="1">
      <alignment vertical="center"/>
    </xf>
    <xf numFmtId="0" fontId="53" fillId="0" borderId="29" xfId="42" quotePrefix="1" applyNumberFormat="1" applyFont="1" applyFill="1" applyBorder="1" applyAlignment="1">
      <alignment vertical="center"/>
    </xf>
    <xf numFmtId="0" fontId="53" fillId="0" borderId="27" xfId="42" quotePrefix="1" applyNumberFormat="1" applyFont="1" applyFill="1" applyBorder="1" applyAlignment="1">
      <alignment vertical="center"/>
    </xf>
    <xf numFmtId="0" fontId="53" fillId="0" borderId="10" xfId="42" quotePrefix="1" applyNumberFormat="1" applyFont="1" applyFill="1" applyBorder="1" applyAlignment="1">
      <alignment vertical="center"/>
    </xf>
    <xf numFmtId="0" fontId="53" fillId="0" borderId="47" xfId="42" quotePrefix="1" applyNumberFormat="1" applyFont="1" applyFill="1" applyBorder="1" applyAlignment="1">
      <alignment vertical="center"/>
    </xf>
    <xf numFmtId="0" fontId="53" fillId="0" borderId="48" xfId="42" quotePrefix="1" applyNumberFormat="1" applyFont="1" applyFill="1" applyBorder="1" applyAlignment="1">
      <alignment vertical="center"/>
    </xf>
    <xf numFmtId="0" fontId="53" fillId="0" borderId="44" xfId="42" quotePrefix="1" applyNumberFormat="1" applyFont="1" applyFill="1" applyBorder="1" applyAlignment="1">
      <alignment vertical="center"/>
    </xf>
    <xf numFmtId="0" fontId="55" fillId="0" borderId="60" xfId="42" applyNumberFormat="1" applyFont="1" applyBorder="1" applyAlignment="1">
      <alignment horizontal="center" vertical="center"/>
    </xf>
    <xf numFmtId="0" fontId="55" fillId="0" borderId="62" xfId="42" applyNumberFormat="1" applyFont="1" applyBorder="1" applyAlignment="1">
      <alignment horizontal="center" vertical="center"/>
    </xf>
    <xf numFmtId="0" fontId="55" fillId="0" borderId="64" xfId="42" applyNumberFormat="1" applyFont="1" applyBorder="1" applyAlignment="1">
      <alignment horizontal="center" vertical="center"/>
    </xf>
    <xf numFmtId="0" fontId="55" fillId="0" borderId="67" xfId="42" applyNumberFormat="1" applyFont="1" applyBorder="1" applyAlignment="1">
      <alignment horizontal="center" vertical="center"/>
    </xf>
    <xf numFmtId="0" fontId="40" fillId="0" borderId="236" xfId="42" applyFont="1" applyBorder="1" applyAlignment="1">
      <alignment horizontal="center" vertical="center"/>
    </xf>
    <xf numFmtId="0" fontId="40" fillId="0" borderId="237" xfId="42" applyFont="1" applyBorder="1" applyAlignment="1">
      <alignment horizontal="center" vertical="center"/>
    </xf>
    <xf numFmtId="0" fontId="42" fillId="0" borderId="238" xfId="42" applyFont="1" applyFill="1" applyBorder="1" applyAlignment="1">
      <alignment vertical="center"/>
    </xf>
    <xf numFmtId="0" fontId="42" fillId="0" borderId="239" xfId="42" applyFont="1" applyFill="1" applyBorder="1" applyAlignment="1">
      <alignment vertical="center"/>
    </xf>
    <xf numFmtId="0" fontId="25" fillId="0" borderId="22" xfId="42" applyFont="1" applyBorder="1">
      <alignment vertical="center"/>
    </xf>
    <xf numFmtId="0" fontId="25" fillId="0" borderId="238" xfId="42" applyFont="1" applyBorder="1">
      <alignment vertical="center"/>
    </xf>
    <xf numFmtId="0" fontId="42" fillId="0" borderId="241" xfId="42" applyFont="1" applyFill="1" applyBorder="1" applyAlignment="1">
      <alignment vertical="center"/>
    </xf>
    <xf numFmtId="0" fontId="40" fillId="0" borderId="11" xfId="42" applyFont="1" applyBorder="1" applyAlignment="1">
      <alignment horizontal="center" vertical="center"/>
    </xf>
    <xf numFmtId="0" fontId="40" fillId="0" borderId="21" xfId="42" applyFont="1" applyBorder="1" applyAlignment="1">
      <alignment horizontal="center" vertical="center"/>
    </xf>
    <xf numFmtId="0" fontId="25" fillId="0" borderId="11" xfId="42" applyFont="1" applyFill="1" applyBorder="1" applyAlignment="1">
      <alignment vertical="center"/>
    </xf>
    <xf numFmtId="0" fontId="25" fillId="0" borderId="11" xfId="42" applyFont="1" applyBorder="1">
      <alignment vertical="center"/>
    </xf>
    <xf numFmtId="0" fontId="25" fillId="0" borderId="150" xfId="42" applyFont="1" applyBorder="1">
      <alignment vertical="center"/>
    </xf>
    <xf numFmtId="0" fontId="25" fillId="0" borderId="244" xfId="42" applyFont="1" applyBorder="1">
      <alignment vertical="center"/>
    </xf>
    <xf numFmtId="0" fontId="42" fillId="0" borderId="151" xfId="42" applyFont="1" applyFill="1" applyBorder="1" applyAlignment="1">
      <alignment vertical="center"/>
    </xf>
    <xf numFmtId="0" fontId="42" fillId="0" borderId="154" xfId="42" applyFont="1" applyFill="1" applyBorder="1" applyAlignment="1">
      <alignment vertical="center"/>
    </xf>
    <xf numFmtId="0" fontId="42" fillId="0" borderId="243" xfId="42" applyFont="1" applyFill="1" applyBorder="1" applyAlignment="1">
      <alignment vertical="center"/>
    </xf>
    <xf numFmtId="0" fontId="40" fillId="0" borderId="238" xfId="42" applyFont="1" applyBorder="1" applyAlignment="1">
      <alignment horizontal="center" vertical="center"/>
    </xf>
    <xf numFmtId="0" fontId="40" fillId="0" borderId="242" xfId="42" applyFont="1" applyBorder="1" applyAlignment="1">
      <alignment horizontal="center" vertical="center"/>
    </xf>
    <xf numFmtId="0" fontId="40" fillId="0" borderId="47" xfId="42" applyFont="1" applyBorder="1" applyAlignment="1">
      <alignment horizontal="center" vertical="center"/>
    </xf>
    <xf numFmtId="0" fontId="42" fillId="0" borderId="150" xfId="42" applyFont="1" applyFill="1" applyBorder="1" applyAlignment="1">
      <alignment vertical="center"/>
    </xf>
    <xf numFmtId="0" fontId="42" fillId="0" borderId="240" xfId="42" applyFont="1" applyFill="1" applyBorder="1" applyAlignment="1">
      <alignment vertical="center"/>
    </xf>
    <xf numFmtId="0" fontId="25" fillId="0" borderId="245" xfId="42" applyFont="1" applyBorder="1">
      <alignment vertical="center"/>
    </xf>
    <xf numFmtId="0" fontId="54" fillId="0" borderId="29" xfId="42" quotePrefix="1" applyNumberFormat="1" applyFont="1" applyFill="1" applyBorder="1" applyAlignment="1">
      <alignment horizontal="right" vertical="center"/>
    </xf>
    <xf numFmtId="0" fontId="50" fillId="0" borderId="41" xfId="42" applyNumberFormat="1" applyFont="1" applyFill="1" applyBorder="1" applyAlignment="1">
      <alignment horizontal="center" vertical="center"/>
    </xf>
    <xf numFmtId="0" fontId="54" fillId="0" borderId="29" xfId="42" quotePrefix="1" applyNumberFormat="1" applyFont="1" applyFill="1" applyBorder="1" applyAlignment="1">
      <alignment horizontal="left" vertical="center"/>
    </xf>
    <xf numFmtId="0" fontId="51" fillId="26" borderId="29" xfId="42" applyNumberFormat="1" applyFont="1" applyFill="1" applyBorder="1" applyAlignment="1">
      <alignment horizontal="center" vertical="center" wrapText="1"/>
    </xf>
    <xf numFmtId="0" fontId="51" fillId="26" borderId="46" xfId="42" applyNumberFormat="1" applyFont="1" applyFill="1" applyBorder="1" applyAlignment="1">
      <alignment horizontal="center" vertical="center" wrapText="1"/>
    </xf>
    <xf numFmtId="0" fontId="50" fillId="0" borderId="29" xfId="42" applyNumberFormat="1" applyFont="1" applyFill="1" applyBorder="1" applyAlignment="1">
      <alignment horizontal="center" vertical="center"/>
    </xf>
    <xf numFmtId="0" fontId="50" fillId="0" borderId="46" xfId="42" applyNumberFormat="1" applyFont="1" applyFill="1" applyBorder="1" applyAlignment="1">
      <alignment horizontal="center" vertical="center"/>
    </xf>
    <xf numFmtId="0" fontId="53" fillId="0" borderId="36" xfId="42" quotePrefix="1" applyNumberFormat="1" applyFont="1" applyFill="1" applyBorder="1" applyAlignment="1">
      <alignment vertical="center"/>
    </xf>
    <xf numFmtId="0" fontId="54" fillId="0" borderId="10" xfId="42" quotePrefix="1" applyNumberFormat="1" applyFont="1" applyFill="1" applyBorder="1" applyAlignment="1">
      <alignment horizontal="right" vertical="center"/>
    </xf>
    <xf numFmtId="0" fontId="50" fillId="0" borderId="10" xfId="42" applyNumberFormat="1" applyFont="1" applyFill="1" applyBorder="1" applyAlignment="1">
      <alignment horizontal="center" vertical="center"/>
    </xf>
    <xf numFmtId="0" fontId="54" fillId="0" borderId="10" xfId="42" quotePrefix="1" applyNumberFormat="1" applyFont="1" applyFill="1" applyBorder="1" applyAlignment="1">
      <alignment horizontal="left" vertical="center"/>
    </xf>
    <xf numFmtId="0" fontId="51" fillId="26" borderId="10" xfId="42" applyNumberFormat="1" applyFont="1" applyFill="1" applyBorder="1" applyAlignment="1">
      <alignment horizontal="center" vertical="center" wrapText="1"/>
    </xf>
    <xf numFmtId="0" fontId="50" fillId="0" borderId="20" xfId="42" applyNumberFormat="1" applyFont="1" applyFill="1" applyBorder="1" applyAlignment="1">
      <alignment horizontal="center" vertical="center"/>
    </xf>
    <xf numFmtId="0" fontId="53" fillId="0" borderId="38" xfId="42" quotePrefix="1" applyNumberFormat="1" applyFont="1" applyFill="1" applyBorder="1" applyAlignment="1">
      <alignment vertical="center"/>
    </xf>
    <xf numFmtId="0" fontId="51" fillId="26" borderId="14" xfId="42" applyNumberFormat="1" applyFont="1" applyFill="1" applyBorder="1" applyAlignment="1">
      <alignment horizontal="center" vertical="center" wrapText="1"/>
    </xf>
    <xf numFmtId="0" fontId="54" fillId="0" borderId="14" xfId="42" quotePrefix="1" applyNumberFormat="1" applyFont="1" applyFill="1" applyBorder="1" applyAlignment="1">
      <alignment horizontal="right" vertical="center"/>
    </xf>
    <xf numFmtId="0" fontId="50" fillId="0" borderId="14" xfId="42" applyNumberFormat="1" applyFont="1" applyFill="1" applyBorder="1" applyAlignment="1">
      <alignment horizontal="center" vertical="center"/>
    </xf>
    <xf numFmtId="0" fontId="54" fillId="0" borderId="14" xfId="42" quotePrefix="1" applyNumberFormat="1" applyFont="1" applyFill="1" applyBorder="1" applyAlignment="1">
      <alignment horizontal="left" vertical="center"/>
    </xf>
    <xf numFmtId="0" fontId="51" fillId="26" borderId="15" xfId="42" applyNumberFormat="1" applyFont="1" applyFill="1" applyBorder="1" applyAlignment="1">
      <alignment horizontal="center" vertical="center" wrapText="1"/>
    </xf>
    <xf numFmtId="0" fontId="53" fillId="0" borderId="14" xfId="42" quotePrefix="1" applyNumberFormat="1" applyFont="1" applyFill="1" applyBorder="1" applyAlignment="1">
      <alignment vertical="center"/>
    </xf>
    <xf numFmtId="0" fontId="50" fillId="0" borderId="15" xfId="42" applyNumberFormat="1" applyFont="1" applyFill="1" applyBorder="1" applyAlignment="1">
      <alignment horizontal="center" vertical="center"/>
    </xf>
    <xf numFmtId="0" fontId="53" fillId="0" borderId="42" xfId="42" quotePrefix="1" applyNumberFormat="1" applyFont="1" applyFill="1" applyBorder="1" applyAlignment="1">
      <alignment vertical="center"/>
    </xf>
    <xf numFmtId="0" fontId="51" fillId="26" borderId="44" xfId="42" applyNumberFormat="1" applyFont="1" applyFill="1" applyBorder="1" applyAlignment="1">
      <alignment horizontal="center" vertical="center" wrapText="1"/>
    </xf>
    <xf numFmtId="0" fontId="54" fillId="0" borderId="44" xfId="42" quotePrefix="1" applyNumberFormat="1" applyFont="1" applyFill="1" applyBorder="1" applyAlignment="1">
      <alignment horizontal="right" vertical="center"/>
    </xf>
    <xf numFmtId="0" fontId="50" fillId="0" borderId="44" xfId="42" applyNumberFormat="1" applyFont="1" applyFill="1" applyBorder="1" applyAlignment="1">
      <alignment horizontal="center" vertical="center"/>
    </xf>
    <xf numFmtId="0" fontId="54" fillId="0" borderId="44" xfId="42" quotePrefix="1" applyNumberFormat="1" applyFont="1" applyFill="1" applyBorder="1" applyAlignment="1">
      <alignment horizontal="left" vertical="center"/>
    </xf>
    <xf numFmtId="0" fontId="50" fillId="0" borderId="66" xfId="42" applyNumberFormat="1" applyFont="1" applyFill="1" applyBorder="1" applyAlignment="1">
      <alignment horizontal="center" vertical="center"/>
    </xf>
    <xf numFmtId="0" fontId="53" fillId="0" borderId="43" xfId="42" quotePrefix="1" applyNumberFormat="1" applyFont="1" applyFill="1" applyBorder="1" applyAlignment="1">
      <alignment vertical="center"/>
    </xf>
    <xf numFmtId="0" fontId="58" fillId="27" borderId="0" xfId="42" applyFont="1" applyFill="1">
      <alignment vertical="center"/>
    </xf>
    <xf numFmtId="0" fontId="58" fillId="27" borderId="0" xfId="42" applyFont="1" applyFill="1" applyAlignment="1">
      <alignment vertical="top"/>
    </xf>
    <xf numFmtId="0" fontId="51" fillId="0" borderId="29" xfId="42" quotePrefix="1" applyNumberFormat="1" applyFont="1" applyFill="1" applyBorder="1" applyAlignment="1">
      <alignment horizontal="right" vertical="center"/>
    </xf>
    <xf numFmtId="0" fontId="51" fillId="0" borderId="41" xfId="42" applyNumberFormat="1" applyFont="1" applyFill="1" applyBorder="1" applyAlignment="1">
      <alignment horizontal="center" vertical="center"/>
    </xf>
    <xf numFmtId="0" fontId="51" fillId="0" borderId="29" xfId="42" quotePrefix="1" applyNumberFormat="1" applyFont="1" applyFill="1" applyBorder="1" applyAlignment="1">
      <alignment horizontal="left" vertical="center"/>
    </xf>
    <xf numFmtId="0" fontId="61" fillId="0" borderId="23" xfId="42" quotePrefix="1" applyNumberFormat="1" applyFont="1" applyFill="1" applyBorder="1" applyAlignment="1">
      <alignment vertical="center"/>
    </xf>
    <xf numFmtId="0" fontId="61" fillId="0" borderId="29" xfId="42" quotePrefix="1" applyNumberFormat="1" applyFont="1" applyFill="1" applyBorder="1" applyAlignment="1">
      <alignment vertical="center"/>
    </xf>
    <xf numFmtId="0" fontId="51" fillId="0" borderId="41" xfId="42" quotePrefix="1" applyNumberFormat="1" applyFont="1" applyFill="1" applyBorder="1" applyAlignment="1">
      <alignment horizontal="right" vertical="center"/>
    </xf>
    <xf numFmtId="0" fontId="51" fillId="0" borderId="41" xfId="42" quotePrefix="1" applyNumberFormat="1" applyFont="1" applyFill="1" applyBorder="1" applyAlignment="1">
      <alignment horizontal="left" vertical="center"/>
    </xf>
    <xf numFmtId="0" fontId="61" fillId="0" borderId="41" xfId="42" quotePrefix="1" applyNumberFormat="1" applyFont="1" applyFill="1" applyBorder="1" applyAlignment="1">
      <alignment vertical="center"/>
    </xf>
    <xf numFmtId="0" fontId="51" fillId="0" borderId="10" xfId="42" quotePrefix="1" applyNumberFormat="1" applyFont="1" applyFill="1" applyBorder="1" applyAlignment="1">
      <alignment horizontal="right" vertical="center"/>
    </xf>
    <xf numFmtId="0" fontId="51" fillId="0" borderId="10" xfId="42" applyNumberFormat="1" applyFont="1" applyFill="1" applyBorder="1" applyAlignment="1">
      <alignment horizontal="center" vertical="center"/>
    </xf>
    <xf numFmtId="0" fontId="51" fillId="0" borderId="10" xfId="42" quotePrefix="1" applyNumberFormat="1" applyFont="1" applyFill="1" applyBorder="1" applyAlignment="1">
      <alignment horizontal="left" vertical="center"/>
    </xf>
    <xf numFmtId="0" fontId="61" fillId="0" borderId="27" xfId="42" quotePrefix="1" applyNumberFormat="1" applyFont="1" applyFill="1" applyBorder="1" applyAlignment="1">
      <alignment vertical="center"/>
    </xf>
    <xf numFmtId="0" fontId="61" fillId="0" borderId="10" xfId="42" quotePrefix="1" applyNumberFormat="1" applyFont="1" applyFill="1" applyBorder="1" applyAlignment="1">
      <alignment vertical="center"/>
    </xf>
    <xf numFmtId="0" fontId="51" fillId="0" borderId="14" xfId="42" quotePrefix="1" applyNumberFormat="1" applyFont="1" applyFill="1" applyBorder="1" applyAlignment="1">
      <alignment horizontal="right" vertical="center"/>
    </xf>
    <xf numFmtId="0" fontId="51" fillId="0" borderId="14" xfId="42" applyNumberFormat="1" applyFont="1" applyFill="1" applyBorder="1" applyAlignment="1">
      <alignment horizontal="center" vertical="center"/>
    </xf>
    <xf numFmtId="0" fontId="51" fillId="0" borderId="14" xfId="42" quotePrefix="1" applyNumberFormat="1" applyFont="1" applyFill="1" applyBorder="1" applyAlignment="1">
      <alignment horizontal="left" vertical="center"/>
    </xf>
    <xf numFmtId="0" fontId="61" fillId="0" borderId="47" xfId="42" quotePrefix="1" applyNumberFormat="1" applyFont="1" applyFill="1" applyBorder="1" applyAlignment="1">
      <alignment vertical="center"/>
    </xf>
    <xf numFmtId="0" fontId="51" fillId="0" borderId="0" xfId="42" quotePrefix="1" applyNumberFormat="1" applyFont="1" applyFill="1" applyBorder="1" applyAlignment="1">
      <alignment horizontal="right" vertical="center"/>
    </xf>
    <xf numFmtId="0" fontId="51" fillId="0" borderId="0" xfId="42" applyNumberFormat="1" applyFont="1" applyFill="1" applyBorder="1" applyAlignment="1">
      <alignment horizontal="center" vertical="center"/>
    </xf>
    <xf numFmtId="0" fontId="51" fillId="0" borderId="0" xfId="42" quotePrefix="1" applyNumberFormat="1" applyFont="1" applyFill="1" applyBorder="1" applyAlignment="1">
      <alignment horizontal="left" vertical="center"/>
    </xf>
    <xf numFmtId="0" fontId="61" fillId="0" borderId="0" xfId="42" quotePrefix="1" applyNumberFormat="1" applyFont="1" applyFill="1" applyBorder="1" applyAlignment="1">
      <alignment vertical="center"/>
    </xf>
    <xf numFmtId="0" fontId="51" fillId="0" borderId="44" xfId="42" quotePrefix="1" applyNumberFormat="1" applyFont="1" applyFill="1" applyBorder="1" applyAlignment="1">
      <alignment horizontal="right" vertical="center"/>
    </xf>
    <xf numFmtId="0" fontId="51" fillId="0" borderId="44" xfId="42" applyNumberFormat="1" applyFont="1" applyFill="1" applyBorder="1" applyAlignment="1">
      <alignment horizontal="center" vertical="center"/>
    </xf>
    <xf numFmtId="0" fontId="51" fillId="0" borderId="44" xfId="42" quotePrefix="1" applyNumberFormat="1" applyFont="1" applyFill="1" applyBorder="1" applyAlignment="1">
      <alignment horizontal="left" vertical="center"/>
    </xf>
    <xf numFmtId="0" fontId="61" fillId="0" borderId="48" xfId="42" quotePrefix="1" applyNumberFormat="1" applyFont="1" applyFill="1" applyBorder="1" applyAlignment="1">
      <alignment vertical="center"/>
    </xf>
    <xf numFmtId="0" fontId="61" fillId="0" borderId="44" xfId="42" quotePrefix="1" applyNumberFormat="1" applyFont="1" applyFill="1" applyBorder="1" applyAlignment="1">
      <alignment vertical="center"/>
    </xf>
    <xf numFmtId="0" fontId="29" fillId="0" borderId="29" xfId="42" quotePrefix="1" applyNumberFormat="1" applyFont="1" applyFill="1" applyBorder="1" applyAlignment="1">
      <alignment horizontal="right" vertical="center"/>
    </xf>
    <xf numFmtId="0" fontId="29" fillId="0" borderId="41" xfId="42" applyNumberFormat="1" applyFont="1" applyFill="1" applyBorder="1" applyAlignment="1">
      <alignment horizontal="center" vertical="center"/>
    </xf>
    <xf numFmtId="0" fontId="29" fillId="0" borderId="29" xfId="42" quotePrefix="1" applyNumberFormat="1" applyFont="1" applyFill="1" applyBorder="1" applyAlignment="1">
      <alignment horizontal="left" vertical="center"/>
    </xf>
    <xf numFmtId="0" fontId="24" fillId="0" borderId="23" xfId="42" quotePrefix="1" applyNumberFormat="1" applyFont="1" applyFill="1" applyBorder="1" applyAlignment="1">
      <alignment vertical="center"/>
    </xf>
    <xf numFmtId="0" fontId="24" fillId="0" borderId="29" xfId="42" quotePrefix="1" applyNumberFormat="1" applyFont="1" applyFill="1" applyBorder="1" applyAlignment="1">
      <alignment vertical="center"/>
    </xf>
    <xf numFmtId="0" fontId="29" fillId="0" borderId="41" xfId="42" quotePrefix="1" applyNumberFormat="1" applyFont="1" applyFill="1" applyBorder="1" applyAlignment="1">
      <alignment horizontal="right" vertical="center"/>
    </xf>
    <xf numFmtId="0" fontId="29" fillId="0" borderId="41" xfId="42" quotePrefix="1" applyNumberFormat="1" applyFont="1" applyFill="1" applyBorder="1" applyAlignment="1">
      <alignment horizontal="left" vertical="center"/>
    </xf>
    <xf numFmtId="0" fontId="24" fillId="0" borderId="100" xfId="42" quotePrefix="1" applyNumberFormat="1" applyFont="1" applyFill="1" applyBorder="1" applyAlignment="1">
      <alignment vertical="center"/>
    </xf>
    <xf numFmtId="0" fontId="29" fillId="0" borderId="10" xfId="42" quotePrefix="1" applyNumberFormat="1" applyFont="1" applyFill="1" applyBorder="1" applyAlignment="1">
      <alignment horizontal="right" vertical="center"/>
    </xf>
    <xf numFmtId="0" fontId="29" fillId="0" borderId="10" xfId="42" applyNumberFormat="1" applyFont="1" applyFill="1" applyBorder="1" applyAlignment="1">
      <alignment horizontal="center" vertical="center"/>
    </xf>
    <xf numFmtId="0" fontId="29" fillId="0" borderId="10" xfId="42" quotePrefix="1" applyNumberFormat="1" applyFont="1" applyFill="1" applyBorder="1" applyAlignment="1">
      <alignment horizontal="left" vertical="center"/>
    </xf>
    <xf numFmtId="0" fontId="24" fillId="0" borderId="174" xfId="42" quotePrefix="1" applyNumberFormat="1" applyFont="1" applyFill="1" applyBorder="1" applyAlignment="1">
      <alignment vertical="center"/>
    </xf>
    <xf numFmtId="0" fontId="24" fillId="0" borderId="27" xfId="42" quotePrefix="1" applyNumberFormat="1" applyFont="1" applyFill="1" applyBorder="1" applyAlignment="1">
      <alignment vertical="center"/>
    </xf>
    <xf numFmtId="0" fontId="24" fillId="0" borderId="10" xfId="42" quotePrefix="1" applyNumberFormat="1" applyFont="1" applyFill="1" applyBorder="1" applyAlignment="1">
      <alignment vertical="center"/>
    </xf>
    <xf numFmtId="0" fontId="29" fillId="0" borderId="14" xfId="42" quotePrefix="1" applyNumberFormat="1" applyFont="1" applyFill="1" applyBorder="1" applyAlignment="1">
      <alignment horizontal="right" vertical="center"/>
    </xf>
    <xf numFmtId="0" fontId="29" fillId="0" borderId="14" xfId="42" applyNumberFormat="1" applyFont="1" applyFill="1" applyBorder="1" applyAlignment="1">
      <alignment horizontal="center" vertical="center"/>
    </xf>
    <xf numFmtId="0" fontId="29" fillId="0" borderId="14" xfId="42" quotePrefix="1" applyNumberFormat="1" applyFont="1" applyFill="1" applyBorder="1" applyAlignment="1">
      <alignment horizontal="left" vertical="center"/>
    </xf>
    <xf numFmtId="0" fontId="24" fillId="0" borderId="47" xfId="42" quotePrefix="1" applyNumberFormat="1" applyFont="1" applyFill="1" applyBorder="1" applyAlignment="1">
      <alignment vertical="center"/>
    </xf>
    <xf numFmtId="0" fontId="29" fillId="0" borderId="47" xfId="42" quotePrefix="1" applyNumberFormat="1" applyFont="1" applyFill="1" applyBorder="1" applyAlignment="1">
      <alignment vertical="center"/>
    </xf>
    <xf numFmtId="0" fontId="29" fillId="0" borderId="0" xfId="42" quotePrefix="1" applyNumberFormat="1" applyFont="1" applyFill="1" applyBorder="1" applyAlignment="1">
      <alignment horizontal="right" vertical="center"/>
    </xf>
    <xf numFmtId="0" fontId="29" fillId="0" borderId="0" xfId="42" applyNumberFormat="1" applyFont="1" applyFill="1" applyBorder="1" applyAlignment="1">
      <alignment horizontal="center" vertical="center"/>
    </xf>
    <xf numFmtId="0" fontId="29" fillId="0" borderId="0" xfId="42" quotePrefix="1" applyNumberFormat="1" applyFont="1" applyFill="1" applyBorder="1" applyAlignment="1">
      <alignment horizontal="left" vertical="center"/>
    </xf>
    <xf numFmtId="0" fontId="24" fillId="0" borderId="112" xfId="42" quotePrefix="1" applyNumberFormat="1" applyFont="1" applyFill="1" applyBorder="1" applyAlignment="1">
      <alignment vertical="center"/>
    </xf>
    <xf numFmtId="0" fontId="24" fillId="0" borderId="19" xfId="42" quotePrefix="1" applyNumberFormat="1" applyFont="1" applyFill="1" applyBorder="1" applyAlignment="1">
      <alignment vertical="center"/>
    </xf>
    <xf numFmtId="0" fontId="29" fillId="0" borderId="39" xfId="42" quotePrefix="1" applyNumberFormat="1" applyFont="1" applyFill="1" applyBorder="1" applyAlignment="1">
      <alignment horizontal="right" vertical="center"/>
    </xf>
    <xf numFmtId="0" fontId="29" fillId="0" borderId="39" xfId="42" applyNumberFormat="1" applyFont="1" applyFill="1" applyBorder="1" applyAlignment="1">
      <alignment horizontal="center" vertical="center"/>
    </xf>
    <xf numFmtId="0" fontId="29" fillId="0" borderId="39" xfId="42" quotePrefix="1" applyNumberFormat="1" applyFont="1" applyFill="1" applyBorder="1" applyAlignment="1">
      <alignment horizontal="left" vertical="center"/>
    </xf>
    <xf numFmtId="0" fontId="24" fillId="0" borderId="109" xfId="42" quotePrefix="1" applyNumberFormat="1" applyFont="1" applyFill="1" applyBorder="1" applyAlignment="1">
      <alignment vertical="center"/>
    </xf>
    <xf numFmtId="0" fontId="24" fillId="0" borderId="39" xfId="42" quotePrefix="1" applyNumberFormat="1" applyFont="1" applyFill="1" applyBorder="1" applyAlignment="1">
      <alignment vertical="center"/>
    </xf>
    <xf numFmtId="0" fontId="30" fillId="0" borderId="10" xfId="42" applyNumberFormat="1" applyFont="1" applyFill="1" applyBorder="1" applyAlignment="1">
      <alignment horizontal="center" vertical="center" textRotation="255"/>
    </xf>
    <xf numFmtId="0" fontId="30" fillId="0" borderId="14" xfId="42" applyNumberFormat="1" applyFont="1" applyFill="1" applyBorder="1" applyAlignment="1">
      <alignment horizontal="center" vertical="center" textRotation="255"/>
    </xf>
    <xf numFmtId="0" fontId="30" fillId="0" borderId="39" xfId="42" applyNumberFormat="1" applyFont="1" applyFill="1" applyBorder="1" applyAlignment="1">
      <alignment horizontal="center" vertical="center" textRotation="255"/>
    </xf>
    <xf numFmtId="0" fontId="30" fillId="0" borderId="29" xfId="42" applyNumberFormat="1" applyFont="1" applyFill="1" applyBorder="1" applyAlignment="1">
      <alignment horizontal="center" vertical="center" textRotation="255"/>
    </xf>
    <xf numFmtId="0" fontId="30" fillId="0" borderId="101" xfId="42" applyNumberFormat="1" applyFont="1" applyFill="1" applyBorder="1" applyAlignment="1">
      <alignment horizontal="center" vertical="center" textRotation="255"/>
    </xf>
    <xf numFmtId="0" fontId="30" fillId="0" borderId="20" xfId="42" applyNumberFormat="1" applyFont="1" applyFill="1" applyBorder="1" applyAlignment="1">
      <alignment horizontal="center" vertical="center" textRotation="255"/>
    </xf>
    <xf numFmtId="0" fontId="30" fillId="0" borderId="11" xfId="42" applyNumberFormat="1" applyFont="1" applyFill="1" applyBorder="1" applyAlignment="1">
      <alignment horizontal="center" vertical="center" textRotation="255"/>
    </xf>
    <xf numFmtId="0" fontId="30" fillId="0" borderId="138" xfId="42" applyNumberFormat="1" applyFont="1" applyFill="1" applyBorder="1" applyAlignment="1">
      <alignment horizontal="center" vertical="center" textRotation="255"/>
    </xf>
    <xf numFmtId="0" fontId="52" fillId="0" borderId="101" xfId="42" applyNumberFormat="1" applyFont="1" applyFill="1" applyBorder="1" applyAlignment="1">
      <alignment horizontal="center" vertical="center" textRotation="255"/>
    </xf>
    <xf numFmtId="0" fontId="52" fillId="0" borderId="20" xfId="42" applyNumberFormat="1" applyFont="1" applyFill="1" applyBorder="1" applyAlignment="1">
      <alignment horizontal="center" vertical="center" textRotation="255"/>
    </xf>
    <xf numFmtId="0" fontId="52" fillId="0" borderId="11" xfId="42" applyNumberFormat="1" applyFont="1" applyFill="1" applyBorder="1" applyAlignment="1">
      <alignment horizontal="center" vertical="center" textRotation="255"/>
    </xf>
    <xf numFmtId="0" fontId="52" fillId="0" borderId="29" xfId="42" applyNumberFormat="1" applyFont="1" applyFill="1" applyBorder="1" applyAlignment="1">
      <alignment horizontal="center" vertical="center" textRotation="255"/>
    </xf>
    <xf numFmtId="0" fontId="52" fillId="0" borderId="10" xfId="42" applyNumberFormat="1" applyFont="1" applyFill="1" applyBorder="1" applyAlignment="1">
      <alignment horizontal="center" vertical="center" textRotation="255"/>
    </xf>
    <xf numFmtId="0" fontId="52" fillId="0" borderId="14" xfId="42" applyNumberFormat="1" applyFont="1" applyFill="1" applyBorder="1" applyAlignment="1">
      <alignment horizontal="center" vertical="center" textRotation="255"/>
    </xf>
    <xf numFmtId="0" fontId="52" fillId="0" borderId="44" xfId="42" applyNumberFormat="1" applyFont="1" applyFill="1" applyBorder="1" applyAlignment="1">
      <alignment horizontal="center" vertical="center" textRotation="255"/>
    </xf>
    <xf numFmtId="0" fontId="60" fillId="0" borderId="41" xfId="42" applyNumberFormat="1" applyFont="1" applyFill="1" applyBorder="1" applyAlignment="1">
      <alignment horizontal="center" vertical="center"/>
    </xf>
    <xf numFmtId="0" fontId="51" fillId="26" borderId="29" xfId="42" quotePrefix="1" applyNumberFormat="1" applyFont="1" applyFill="1" applyBorder="1" applyAlignment="1">
      <alignment horizontal="right" vertical="center"/>
    </xf>
    <xf numFmtId="0" fontId="60" fillId="26" borderId="41" xfId="42" applyNumberFormat="1" applyFont="1" applyFill="1" applyBorder="1" applyAlignment="1">
      <alignment horizontal="center" vertical="center"/>
    </xf>
    <xf numFmtId="0" fontId="51" fillId="26" borderId="29" xfId="42" quotePrefix="1" applyNumberFormat="1" applyFont="1" applyFill="1" applyBorder="1" applyAlignment="1">
      <alignment horizontal="left" vertical="center"/>
    </xf>
    <xf numFmtId="0" fontId="61" fillId="26" borderId="23" xfId="42" quotePrefix="1" applyNumberFormat="1" applyFont="1" applyFill="1" applyBorder="1" applyAlignment="1">
      <alignment vertical="center"/>
    </xf>
    <xf numFmtId="0" fontId="61" fillId="26" borderId="175" xfId="42" quotePrefix="1" applyNumberFormat="1" applyFont="1" applyFill="1" applyBorder="1" applyAlignment="1">
      <alignment vertical="center"/>
    </xf>
    <xf numFmtId="0" fontId="60" fillId="0" borderId="10" xfId="42" applyNumberFormat="1" applyFont="1" applyFill="1" applyBorder="1" applyAlignment="1">
      <alignment horizontal="center" vertical="center"/>
    </xf>
    <xf numFmtId="0" fontId="51" fillId="26" borderId="10" xfId="42" quotePrefix="1" applyNumberFormat="1" applyFont="1" applyFill="1" applyBorder="1" applyAlignment="1">
      <alignment horizontal="right" vertical="center"/>
    </xf>
    <xf numFmtId="0" fontId="60" fillId="26" borderId="10" xfId="42" applyNumberFormat="1" applyFont="1" applyFill="1" applyBorder="1" applyAlignment="1">
      <alignment horizontal="center" vertical="center"/>
    </xf>
    <xf numFmtId="0" fontId="51" fillId="26" borderId="10" xfId="42" quotePrefix="1" applyNumberFormat="1" applyFont="1" applyFill="1" applyBorder="1" applyAlignment="1">
      <alignment horizontal="left" vertical="center"/>
    </xf>
    <xf numFmtId="0" fontId="61" fillId="26" borderId="27" xfId="42" quotePrefix="1" applyNumberFormat="1" applyFont="1" applyFill="1" applyBorder="1" applyAlignment="1">
      <alignment vertical="center"/>
    </xf>
    <xf numFmtId="0" fontId="61" fillId="0" borderId="174" xfId="42" quotePrefix="1" applyNumberFormat="1" applyFont="1" applyFill="1" applyBorder="1" applyAlignment="1">
      <alignment vertical="center"/>
    </xf>
    <xf numFmtId="0" fontId="51" fillId="26" borderId="14" xfId="42" quotePrefix="1" applyNumberFormat="1" applyFont="1" applyFill="1" applyBorder="1" applyAlignment="1">
      <alignment horizontal="right" vertical="center"/>
    </xf>
    <xf numFmtId="0" fontId="60" fillId="26" borderId="14" xfId="42" applyNumberFormat="1" applyFont="1" applyFill="1" applyBorder="1" applyAlignment="1">
      <alignment horizontal="center" vertical="center"/>
    </xf>
    <xf numFmtId="0" fontId="51" fillId="26" borderId="14" xfId="42" quotePrefix="1" applyNumberFormat="1" applyFont="1" applyFill="1" applyBorder="1" applyAlignment="1">
      <alignment horizontal="left" vertical="center"/>
    </xf>
    <xf numFmtId="0" fontId="61" fillId="26" borderId="47" xfId="42" quotePrefix="1" applyNumberFormat="1" applyFont="1" applyFill="1" applyBorder="1" applyAlignment="1">
      <alignment vertical="center"/>
    </xf>
    <xf numFmtId="0" fontId="60" fillId="0" borderId="14" xfId="42" applyNumberFormat="1" applyFont="1" applyFill="1" applyBorder="1" applyAlignment="1">
      <alignment horizontal="center" vertical="center"/>
    </xf>
    <xf numFmtId="0" fontId="61" fillId="26" borderId="178" xfId="42" quotePrefix="1" applyNumberFormat="1" applyFont="1" applyFill="1" applyBorder="1" applyAlignment="1">
      <alignment vertical="center"/>
    </xf>
    <xf numFmtId="0" fontId="51" fillId="26" borderId="44" xfId="42" quotePrefix="1" applyNumberFormat="1" applyFont="1" applyFill="1" applyBorder="1" applyAlignment="1">
      <alignment horizontal="right" vertical="center"/>
    </xf>
    <xf numFmtId="0" fontId="60" fillId="26" borderId="44" xfId="42" applyNumberFormat="1" applyFont="1" applyFill="1" applyBorder="1" applyAlignment="1">
      <alignment horizontal="center" vertical="center"/>
    </xf>
    <xf numFmtId="0" fontId="51" fillId="26" borderId="44" xfId="42" quotePrefix="1" applyNumberFormat="1" applyFont="1" applyFill="1" applyBorder="1" applyAlignment="1">
      <alignment horizontal="left" vertical="center"/>
    </xf>
    <xf numFmtId="0" fontId="61" fillId="26" borderId="48" xfId="42" quotePrefix="1" applyNumberFormat="1" applyFont="1" applyFill="1" applyBorder="1" applyAlignment="1">
      <alignment vertical="center"/>
    </xf>
    <xf numFmtId="0" fontId="60" fillId="0" borderId="44" xfId="42" applyNumberFormat="1" applyFont="1" applyFill="1" applyBorder="1" applyAlignment="1">
      <alignment horizontal="center" vertical="center"/>
    </xf>
    <xf numFmtId="0" fontId="52" fillId="0" borderId="29" xfId="42" applyNumberFormat="1" applyFont="1" applyFill="1" applyBorder="1" applyAlignment="1">
      <alignment horizontal="center" vertical="center" wrapText="1"/>
    </xf>
    <xf numFmtId="0" fontId="52" fillId="0" borderId="20" xfId="42" applyNumberFormat="1" applyFont="1" applyFill="1" applyBorder="1" applyAlignment="1">
      <alignment horizontal="center" vertical="center" wrapText="1"/>
    </xf>
    <xf numFmtId="0" fontId="52" fillId="0" borderId="10" xfId="42" applyNumberFormat="1" applyFont="1" applyFill="1" applyBorder="1" applyAlignment="1">
      <alignment horizontal="center" vertical="center" wrapText="1"/>
    </xf>
    <xf numFmtId="0" fontId="52" fillId="0" borderId="14" xfId="42" applyNumberFormat="1" applyFont="1" applyFill="1" applyBorder="1" applyAlignment="1">
      <alignment horizontal="center" vertical="center" wrapText="1"/>
    </xf>
    <xf numFmtId="0" fontId="52" fillId="0" borderId="44" xfId="42" applyNumberFormat="1" applyFont="1" applyFill="1" applyBorder="1" applyAlignment="1">
      <alignment horizontal="center" vertical="center" wrapText="1"/>
    </xf>
    <xf numFmtId="176" fontId="28" fillId="0" borderId="53" xfId="42" applyNumberFormat="1" applyFont="1" applyBorder="1" applyAlignment="1">
      <alignment vertical="center"/>
    </xf>
    <xf numFmtId="176" fontId="28" fillId="0" borderId="23" xfId="42" applyNumberFormat="1" applyFont="1" applyBorder="1" applyAlignment="1">
      <alignment vertical="center"/>
    </xf>
    <xf numFmtId="176" fontId="28" fillId="0" borderId="54" xfId="42" applyNumberFormat="1" applyFont="1" applyBorder="1" applyAlignment="1">
      <alignment vertical="center"/>
    </xf>
    <xf numFmtId="0" fontId="24" fillId="0" borderId="49" xfId="42" applyNumberFormat="1" applyFont="1" applyBorder="1" applyAlignment="1">
      <alignment horizontal="center" vertical="center"/>
    </xf>
    <xf numFmtId="0" fontId="28" fillId="0" borderId="59" xfId="42" applyNumberFormat="1" applyFont="1" applyBorder="1" applyAlignment="1">
      <alignment vertical="center"/>
    </xf>
    <xf numFmtId="0" fontId="28" fillId="0" borderId="54" xfId="42" applyNumberFormat="1" applyFont="1" applyBorder="1" applyAlignment="1">
      <alignment vertical="center"/>
    </xf>
    <xf numFmtId="0" fontId="28" fillId="0" borderId="46" xfId="42" applyNumberFormat="1" applyFont="1" applyBorder="1" applyAlignment="1">
      <alignment vertical="center"/>
    </xf>
    <xf numFmtId="176" fontId="28" fillId="0" borderId="56" xfId="42" applyNumberFormat="1" applyFont="1" applyBorder="1" applyAlignment="1">
      <alignment vertical="center"/>
    </xf>
    <xf numFmtId="176" fontId="28" fillId="0" borderId="27" xfId="42" applyNumberFormat="1" applyFont="1" applyBorder="1" applyAlignment="1">
      <alignment vertical="center"/>
    </xf>
    <xf numFmtId="176" fontId="28" fillId="0" borderId="13" xfId="42" applyNumberFormat="1" applyFont="1" applyBorder="1" applyAlignment="1">
      <alignment vertical="center"/>
    </xf>
    <xf numFmtId="0" fontId="24" fillId="0" borderId="51" xfId="42" applyNumberFormat="1" applyFont="1" applyBorder="1" applyAlignment="1">
      <alignment horizontal="center" vertical="center"/>
    </xf>
    <xf numFmtId="0" fontId="28" fillId="0" borderId="61" xfId="42" applyNumberFormat="1" applyFont="1" applyBorder="1" applyAlignment="1">
      <alignment vertical="center"/>
    </xf>
    <xf numFmtId="0" fontId="28" fillId="0" borderId="13" xfId="42" applyNumberFormat="1" applyFont="1" applyBorder="1" applyAlignment="1">
      <alignment vertical="center"/>
    </xf>
    <xf numFmtId="0" fontId="28" fillId="0" borderId="20" xfId="42" applyNumberFormat="1" applyFont="1" applyBorder="1" applyAlignment="1">
      <alignment vertical="center"/>
    </xf>
    <xf numFmtId="176" fontId="28" fillId="0" borderId="55" xfId="42" applyNumberFormat="1" applyFont="1" applyBorder="1" applyAlignment="1">
      <alignment vertical="center"/>
    </xf>
    <xf numFmtId="176" fontId="28" fillId="0" borderId="47" xfId="42" applyNumberFormat="1" applyFont="1" applyBorder="1" applyAlignment="1">
      <alignment vertical="center"/>
    </xf>
    <xf numFmtId="176" fontId="28" fillId="0" borderId="16" xfId="42" applyNumberFormat="1" applyFont="1" applyBorder="1" applyAlignment="1">
      <alignment vertical="center"/>
    </xf>
    <xf numFmtId="0" fontId="24" fillId="0" borderId="50" xfId="42" applyNumberFormat="1" applyFont="1" applyBorder="1" applyAlignment="1">
      <alignment horizontal="center" vertical="center"/>
    </xf>
    <xf numFmtId="0" fontId="28" fillId="0" borderId="63" xfId="42" applyNumberFormat="1" applyFont="1" applyBorder="1" applyAlignment="1">
      <alignment vertical="center"/>
    </xf>
    <xf numFmtId="0" fontId="28" fillId="0" borderId="16" xfId="42" applyNumberFormat="1" applyFont="1" applyBorder="1" applyAlignment="1">
      <alignment vertical="center"/>
    </xf>
    <xf numFmtId="0" fontId="28" fillId="0" borderId="15" xfId="42" applyNumberFormat="1" applyFont="1" applyBorder="1" applyAlignment="1">
      <alignment vertical="center"/>
    </xf>
    <xf numFmtId="176" fontId="28" fillId="0" borderId="129" xfId="42" applyNumberFormat="1" applyFont="1" applyBorder="1" applyAlignment="1">
      <alignment vertical="center"/>
    </xf>
    <xf numFmtId="176" fontId="28" fillId="0" borderId="109" xfId="42" applyNumberFormat="1" applyFont="1" applyBorder="1" applyAlignment="1">
      <alignment vertical="center"/>
    </xf>
    <xf numFmtId="176" fontId="28" fillId="0" borderId="130" xfId="42" applyNumberFormat="1" applyFont="1" applyBorder="1" applyAlignment="1">
      <alignment vertical="center"/>
    </xf>
    <xf numFmtId="0" fontId="24" fillId="0" borderId="134" xfId="42" applyNumberFormat="1" applyFont="1" applyBorder="1" applyAlignment="1">
      <alignment horizontal="center" vertical="center"/>
    </xf>
    <xf numFmtId="0" fontId="28" fillId="0" borderId="136" xfId="42" applyNumberFormat="1" applyFont="1" applyBorder="1" applyAlignment="1">
      <alignment vertical="center"/>
    </xf>
    <xf numFmtId="0" fontId="28" fillId="0" borderId="130" xfId="42" applyNumberFormat="1" applyFont="1" applyBorder="1" applyAlignment="1">
      <alignment vertical="center"/>
    </xf>
    <xf numFmtId="0" fontId="28" fillId="0" borderId="138" xfId="42" applyNumberFormat="1" applyFont="1" applyBorder="1" applyAlignment="1">
      <alignment vertical="center"/>
    </xf>
    <xf numFmtId="176" fontId="62" fillId="0" borderId="53" xfId="42" applyNumberFormat="1" applyFont="1" applyBorder="1" applyAlignment="1">
      <alignment vertical="center"/>
    </xf>
    <xf numFmtId="176" fontId="62" fillId="0" borderId="23" xfId="42" applyNumberFormat="1" applyFont="1" applyBorder="1" applyAlignment="1">
      <alignment vertical="center"/>
    </xf>
    <xf numFmtId="176" fontId="62" fillId="0" borderId="54" xfId="42" applyNumberFormat="1" applyFont="1" applyBorder="1" applyAlignment="1">
      <alignment vertical="center"/>
    </xf>
    <xf numFmtId="0" fontId="61" fillId="0" borderId="49" xfId="42" applyNumberFormat="1" applyFont="1" applyBorder="1" applyAlignment="1">
      <alignment horizontal="center" vertical="center"/>
    </xf>
    <xf numFmtId="0" fontId="62" fillId="0" borderId="59" xfId="42" applyNumberFormat="1" applyFont="1" applyBorder="1" applyAlignment="1">
      <alignment vertical="center"/>
    </xf>
    <xf numFmtId="0" fontId="62" fillId="0" borderId="54" xfId="42" applyNumberFormat="1" applyFont="1" applyBorder="1" applyAlignment="1">
      <alignment vertical="center"/>
    </xf>
    <xf numFmtId="0" fontId="62" fillId="0" borderId="46" xfId="42" applyNumberFormat="1" applyFont="1" applyBorder="1" applyAlignment="1">
      <alignment vertical="center"/>
    </xf>
    <xf numFmtId="176" fontId="62" fillId="0" borderId="56" xfId="42" applyNumberFormat="1" applyFont="1" applyBorder="1" applyAlignment="1">
      <alignment vertical="center"/>
    </xf>
    <xf numFmtId="176" fontId="62" fillId="0" borderId="27" xfId="42" applyNumberFormat="1" applyFont="1" applyBorder="1" applyAlignment="1">
      <alignment vertical="center"/>
    </xf>
    <xf numFmtId="176" fontId="62" fillId="0" borderId="13" xfId="42" applyNumberFormat="1" applyFont="1" applyBorder="1" applyAlignment="1">
      <alignment vertical="center"/>
    </xf>
    <xf numFmtId="0" fontId="61" fillId="0" borderId="51" xfId="42" applyNumberFormat="1" applyFont="1" applyBorder="1" applyAlignment="1">
      <alignment horizontal="center" vertical="center"/>
    </xf>
    <xf numFmtId="0" fontId="62" fillId="0" borderId="61" xfId="42" applyNumberFormat="1" applyFont="1" applyBorder="1" applyAlignment="1">
      <alignment vertical="center"/>
    </xf>
    <xf numFmtId="0" fontId="62" fillId="0" borderId="13" xfId="42" applyNumberFormat="1" applyFont="1" applyBorder="1" applyAlignment="1">
      <alignment vertical="center"/>
    </xf>
    <xf numFmtId="0" fontId="62" fillId="0" borderId="20" xfId="42" applyNumberFormat="1" applyFont="1" applyBorder="1" applyAlignment="1">
      <alignment vertical="center"/>
    </xf>
    <xf numFmtId="176" fontId="62" fillId="0" borderId="55" xfId="42" applyNumberFormat="1" applyFont="1" applyBorder="1" applyAlignment="1">
      <alignment vertical="center"/>
    </xf>
    <xf numFmtId="176" fontId="62" fillId="0" borderId="47" xfId="42" applyNumberFormat="1" applyFont="1" applyBorder="1" applyAlignment="1">
      <alignment vertical="center"/>
    </xf>
    <xf numFmtId="176" fontId="62" fillId="0" borderId="16" xfId="42" applyNumberFormat="1" applyFont="1" applyBorder="1" applyAlignment="1">
      <alignment vertical="center"/>
    </xf>
    <xf numFmtId="0" fontId="61" fillId="0" borderId="50" xfId="42" applyNumberFormat="1" applyFont="1" applyBorder="1" applyAlignment="1">
      <alignment horizontal="center" vertical="center"/>
    </xf>
    <xf numFmtId="0" fontId="62" fillId="0" borderId="63" xfId="42" applyNumberFormat="1" applyFont="1" applyBorder="1" applyAlignment="1">
      <alignment vertical="center"/>
    </xf>
    <xf numFmtId="0" fontId="62" fillId="0" borderId="16" xfId="42" applyNumberFormat="1" applyFont="1" applyBorder="1" applyAlignment="1">
      <alignment vertical="center"/>
    </xf>
    <xf numFmtId="0" fontId="62" fillId="0" borderId="15" xfId="42" applyNumberFormat="1" applyFont="1" applyBorder="1" applyAlignment="1">
      <alignment vertical="center"/>
    </xf>
    <xf numFmtId="176" fontId="62" fillId="0" borderId="57" xfId="42" applyNumberFormat="1" applyFont="1" applyBorder="1" applyAlignment="1">
      <alignment vertical="center"/>
    </xf>
    <xf numFmtId="176" fontId="62" fillId="0" borderId="48" xfId="42" applyNumberFormat="1" applyFont="1" applyBorder="1" applyAlignment="1">
      <alignment vertical="center"/>
    </xf>
    <xf numFmtId="176" fontId="62" fillId="0" borderId="58" xfId="42" applyNumberFormat="1" applyFont="1" applyBorder="1" applyAlignment="1">
      <alignment vertical="center"/>
    </xf>
    <xf numFmtId="0" fontId="61" fillId="0" borderId="52" xfId="42" applyNumberFormat="1" applyFont="1" applyBorder="1" applyAlignment="1">
      <alignment horizontal="center" vertical="center"/>
    </xf>
    <xf numFmtId="0" fontId="62" fillId="0" borderId="65" xfId="42" applyNumberFormat="1" applyFont="1" applyBorder="1" applyAlignment="1">
      <alignment vertical="center"/>
    </xf>
    <xf numFmtId="0" fontId="62" fillId="0" borderId="58" xfId="42" applyNumberFormat="1" applyFont="1" applyBorder="1" applyAlignment="1">
      <alignment vertical="center"/>
    </xf>
    <xf numFmtId="0" fontId="62" fillId="0" borderId="66" xfId="42" applyNumberFormat="1" applyFont="1" applyBorder="1" applyAlignment="1">
      <alignment vertical="center"/>
    </xf>
    <xf numFmtId="0" fontId="63" fillId="0" borderId="0" xfId="44" applyFont="1" applyFill="1" applyBorder="1" applyAlignment="1">
      <alignment horizontal="center" vertical="center"/>
    </xf>
    <xf numFmtId="0" fontId="63" fillId="0" borderId="11" xfId="44" applyFont="1" applyFill="1" applyBorder="1" applyAlignment="1">
      <alignment horizontal="center" vertical="center"/>
    </xf>
    <xf numFmtId="0" fontId="63" fillId="0" borderId="14" xfId="44" applyFont="1" applyFill="1" applyBorder="1" applyAlignment="1">
      <alignment horizontal="center" vertical="center"/>
    </xf>
    <xf numFmtId="0" fontId="63" fillId="0" borderId="15" xfId="44" applyFont="1" applyFill="1" applyBorder="1" applyAlignment="1">
      <alignment horizontal="center" vertical="center"/>
    </xf>
    <xf numFmtId="0" fontId="53" fillId="0" borderId="78" xfId="44" applyFont="1" applyFill="1" applyBorder="1">
      <alignment vertical="center"/>
    </xf>
    <xf numFmtId="0" fontId="64" fillId="0" borderId="82" xfId="44" applyFont="1" applyFill="1" applyBorder="1">
      <alignment vertical="center"/>
    </xf>
    <xf numFmtId="0" fontId="63" fillId="0" borderId="77" xfId="44" applyFont="1" applyFill="1" applyBorder="1" applyAlignment="1">
      <alignment horizontal="center" vertical="center"/>
    </xf>
    <xf numFmtId="0" fontId="53" fillId="0" borderId="211" xfId="44" applyFont="1" applyFill="1" applyBorder="1">
      <alignment vertical="center"/>
    </xf>
    <xf numFmtId="0" fontId="53" fillId="0" borderId="99" xfId="44" applyFont="1" applyFill="1" applyBorder="1" applyAlignment="1">
      <alignment horizontal="right" vertical="center"/>
    </xf>
    <xf numFmtId="0" fontId="53" fillId="0" borderId="17" xfId="44" applyFont="1" applyBorder="1" applyAlignment="1">
      <alignment horizontal="center" vertical="center"/>
    </xf>
    <xf numFmtId="0" fontId="53" fillId="0" borderId="83" xfId="44" applyFont="1" applyBorder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vertical="center" shrinkToFit="1"/>
      <protection locked="0"/>
    </xf>
    <xf numFmtId="176" fontId="53" fillId="0" borderId="99" xfId="44" applyNumberFormat="1" applyFont="1" applyFill="1" applyBorder="1" applyAlignment="1">
      <alignment horizontal="right" vertical="center"/>
    </xf>
    <xf numFmtId="0" fontId="53" fillId="0" borderId="212" xfId="44" applyFont="1" applyBorder="1" applyAlignment="1">
      <alignment horizontal="center" vertical="center"/>
    </xf>
    <xf numFmtId="0" fontId="53" fillId="0" borderId="246" xfId="44" applyFont="1" applyFill="1" applyBorder="1" applyAlignment="1">
      <alignment horizontal="right" vertical="center"/>
    </xf>
    <xf numFmtId="0" fontId="53" fillId="0" borderId="197" xfId="44" applyFont="1" applyBorder="1" applyAlignment="1">
      <alignment horizontal="center" vertical="center"/>
    </xf>
    <xf numFmtId="0" fontId="64" fillId="0" borderId="197" xfId="44" applyFont="1" applyBorder="1" applyAlignment="1">
      <alignment horizontal="center" vertical="center"/>
    </xf>
    <xf numFmtId="0" fontId="64" fillId="0" borderId="83" xfId="44" applyFont="1" applyBorder="1" applyAlignment="1">
      <alignment horizontal="center" vertical="center"/>
    </xf>
    <xf numFmtId="0" fontId="63" fillId="0" borderId="81" xfId="44" applyFont="1" applyFill="1" applyBorder="1" applyAlignment="1">
      <alignment horizontal="center" vertical="center"/>
    </xf>
    <xf numFmtId="0" fontId="24" fillId="0" borderId="131" xfId="42" applyNumberFormat="1" applyFont="1" applyBorder="1" applyAlignment="1">
      <alignment horizontal="center" vertical="center" textRotation="255"/>
    </xf>
    <xf numFmtId="0" fontId="24" fillId="0" borderId="132" xfId="42" applyNumberFormat="1" applyFont="1" applyBorder="1" applyAlignment="1">
      <alignment horizontal="center" vertical="center" textRotation="255"/>
    </xf>
    <xf numFmtId="0" fontId="36" fillId="0" borderId="118" xfId="42" applyNumberFormat="1" applyFont="1" applyBorder="1" applyAlignment="1">
      <alignment horizontal="center" vertical="center" shrinkToFit="1"/>
    </xf>
    <xf numFmtId="0" fontId="36" fillId="0" borderId="39" xfId="42" applyNumberFormat="1" applyFont="1" applyBorder="1" applyAlignment="1">
      <alignment horizontal="center" vertical="center" shrinkToFit="1"/>
    </xf>
    <xf numFmtId="0" fontId="36" fillId="0" borderId="109" xfId="42" applyNumberFormat="1" applyFont="1" applyBorder="1" applyAlignment="1">
      <alignment horizontal="center" vertical="center" shrinkToFit="1"/>
    </xf>
    <xf numFmtId="0" fontId="57" fillId="0" borderId="138" xfId="42" applyNumberFormat="1" applyFont="1" applyFill="1" applyBorder="1" applyAlignment="1">
      <alignment horizontal="center" vertical="center" wrapText="1" shrinkToFit="1"/>
    </xf>
    <xf numFmtId="0" fontId="57" fillId="0" borderId="39" xfId="42" applyNumberFormat="1" applyFont="1" applyFill="1" applyBorder="1" applyAlignment="1">
      <alignment horizontal="center" vertical="center" shrinkToFit="1"/>
    </xf>
    <xf numFmtId="0" fontId="57" fillId="0" borderId="109" xfId="42" applyNumberFormat="1" applyFont="1" applyFill="1" applyBorder="1" applyAlignment="1">
      <alignment horizontal="center" vertical="center" shrinkToFit="1"/>
    </xf>
    <xf numFmtId="0" fontId="56" fillId="0" borderId="138" xfId="42" applyNumberFormat="1" applyFont="1" applyBorder="1" applyAlignment="1">
      <alignment horizontal="center" vertical="center" shrinkToFit="1"/>
    </xf>
    <xf numFmtId="0" fontId="56" fillId="0" borderId="39" xfId="42" applyNumberFormat="1" applyFont="1" applyBorder="1" applyAlignment="1">
      <alignment horizontal="center" vertical="center" shrinkToFit="1"/>
    </xf>
    <xf numFmtId="0" fontId="56" fillId="0" borderId="109" xfId="42" applyNumberFormat="1" applyFont="1" applyBorder="1" applyAlignment="1">
      <alignment horizontal="center" vertical="center" shrinkToFit="1"/>
    </xf>
    <xf numFmtId="0" fontId="58" fillId="0" borderId="138" xfId="42" applyNumberFormat="1" applyFont="1" applyBorder="1" applyAlignment="1">
      <alignment horizontal="center" vertical="center" shrinkToFit="1"/>
    </xf>
    <xf numFmtId="0" fontId="58" fillId="0" borderId="39" xfId="42" applyNumberFormat="1" applyFont="1" applyBorder="1" applyAlignment="1">
      <alignment horizontal="center" vertical="center" shrinkToFit="1"/>
    </xf>
    <xf numFmtId="0" fontId="58" fillId="0" borderId="109" xfId="42" applyNumberFormat="1" applyFont="1" applyBorder="1" applyAlignment="1">
      <alignment horizontal="center" vertical="center" shrinkToFit="1"/>
    </xf>
    <xf numFmtId="0" fontId="58" fillId="0" borderId="173" xfId="42" applyNumberFormat="1" applyFont="1" applyBorder="1" applyAlignment="1">
      <alignment horizontal="center" vertical="center" shrinkToFit="1"/>
    </xf>
    <xf numFmtId="0" fontId="40" fillId="0" borderId="24" xfId="42" applyFont="1" applyBorder="1" applyAlignment="1">
      <alignment horizontal="center" vertical="center" wrapText="1"/>
    </xf>
    <xf numFmtId="0" fontId="40" fillId="0" borderId="145" xfId="42" applyFont="1" applyBorder="1" applyAlignment="1">
      <alignment horizontal="center" vertical="center" wrapText="1"/>
    </xf>
    <xf numFmtId="0" fontId="58" fillId="0" borderId="25" xfId="42" applyFont="1" applyBorder="1" applyAlignment="1">
      <alignment vertical="center"/>
    </xf>
    <xf numFmtId="0" fontId="58" fillId="0" borderId="26" xfId="42" applyFont="1" applyBorder="1" applyAlignment="1">
      <alignment vertical="center"/>
    </xf>
    <xf numFmtId="0" fontId="58" fillId="0" borderId="34" xfId="42" applyFont="1" applyBorder="1" applyAlignment="1">
      <alignment vertical="center"/>
    </xf>
    <xf numFmtId="0" fontId="58" fillId="0" borderId="146" xfId="42" applyFont="1" applyBorder="1" applyAlignment="1">
      <alignment vertical="center"/>
    </xf>
    <xf numFmtId="0" fontId="58" fillId="0" borderId="25" xfId="42" applyFont="1" applyBorder="1" applyAlignment="1">
      <alignment horizontal="left" vertical="center"/>
    </xf>
    <xf numFmtId="0" fontId="58" fillId="0" borderId="26" xfId="42" applyFont="1" applyBorder="1" applyAlignment="1">
      <alignment horizontal="left" vertical="center"/>
    </xf>
    <xf numFmtId="0" fontId="58" fillId="0" borderId="34" xfId="42" applyFont="1" applyBorder="1" applyAlignment="1">
      <alignment horizontal="left" vertical="center"/>
    </xf>
    <xf numFmtId="0" fontId="58" fillId="0" borderId="146" xfId="42" applyFont="1" applyBorder="1" applyAlignment="1">
      <alignment horizontal="left" vertical="center"/>
    </xf>
    <xf numFmtId="0" fontId="41" fillId="0" borderId="0" xfId="42" applyFont="1" applyBorder="1" applyAlignment="1">
      <alignment horizontal="left" vertical="center" indent="1"/>
    </xf>
    <xf numFmtId="0" fontId="25" fillId="0" borderId="0" xfId="0" applyFont="1" applyAlignment="1">
      <alignment horizontal="left" vertical="center" indent="1"/>
    </xf>
    <xf numFmtId="0" fontId="40" fillId="0" borderId="0" xfId="42" applyFont="1" applyFill="1" applyAlignment="1">
      <alignment horizontal="right" vertical="center"/>
    </xf>
    <xf numFmtId="0" fontId="40" fillId="0" borderId="0" xfId="42" applyFont="1" applyFill="1" applyBorder="1" applyAlignment="1">
      <alignment horizontal="right" vertical="center"/>
    </xf>
    <xf numFmtId="0" fontId="36" fillId="0" borderId="24" xfId="42" applyFont="1" applyBorder="1" applyAlignment="1">
      <alignment horizontal="left" vertical="center" indent="1"/>
    </xf>
    <xf numFmtId="0" fontId="43" fillId="0" borderId="25" xfId="0" applyFont="1" applyBorder="1" applyAlignment="1">
      <alignment horizontal="left" vertical="center" indent="1"/>
    </xf>
    <xf numFmtId="0" fontId="43" fillId="0" borderId="26" xfId="0" applyFont="1" applyBorder="1" applyAlignment="1">
      <alignment horizontal="left" vertical="center" indent="1"/>
    </xf>
    <xf numFmtId="0" fontId="43" fillId="0" borderId="145" xfId="0" applyFont="1" applyBorder="1" applyAlignment="1">
      <alignment horizontal="left" vertical="center" indent="1"/>
    </xf>
    <xf numFmtId="0" fontId="43" fillId="0" borderId="34" xfId="0" applyFont="1" applyBorder="1" applyAlignment="1">
      <alignment horizontal="left" vertical="center" indent="1"/>
    </xf>
    <xf numFmtId="0" fontId="43" fillId="0" borderId="146" xfId="0" applyFont="1" applyBorder="1" applyAlignment="1">
      <alignment horizontal="left" vertical="center" indent="1"/>
    </xf>
    <xf numFmtId="0" fontId="58" fillId="0" borderId="24" xfId="42" applyFont="1" applyBorder="1" applyAlignment="1">
      <alignment horizontal="left" vertical="center" indent="1"/>
    </xf>
    <xf numFmtId="0" fontId="59" fillId="0" borderId="25" xfId="0" applyFont="1" applyBorder="1" applyAlignment="1">
      <alignment horizontal="left" vertical="center" indent="1"/>
    </xf>
    <xf numFmtId="0" fontId="59" fillId="0" borderId="26" xfId="0" applyFont="1" applyBorder="1" applyAlignment="1">
      <alignment horizontal="left" vertical="center" indent="1"/>
    </xf>
    <xf numFmtId="0" fontId="59" fillId="0" borderId="145" xfId="0" applyFont="1" applyBorder="1" applyAlignment="1">
      <alignment horizontal="left" vertical="center" indent="1"/>
    </xf>
    <xf numFmtId="0" fontId="59" fillId="0" borderId="34" xfId="0" applyFont="1" applyBorder="1" applyAlignment="1">
      <alignment horizontal="left" vertical="center" indent="1"/>
    </xf>
    <xf numFmtId="0" fontId="59" fillId="0" borderId="146" xfId="0" applyFont="1" applyBorder="1" applyAlignment="1">
      <alignment horizontal="left" vertical="center" indent="1"/>
    </xf>
    <xf numFmtId="0" fontId="24" fillId="0" borderId="133" xfId="42" applyNumberFormat="1" applyFont="1" applyBorder="1" applyAlignment="1">
      <alignment horizontal="center" vertical="center" textRotation="255"/>
    </xf>
    <xf numFmtId="0" fontId="24" fillId="0" borderId="134" xfId="42" applyNumberFormat="1" applyFont="1" applyBorder="1" applyAlignment="1">
      <alignment horizontal="center" vertical="center" textRotation="255"/>
    </xf>
    <xf numFmtId="0" fontId="24" fillId="0" borderId="135" xfId="42" applyNumberFormat="1" applyFont="1" applyBorder="1" applyAlignment="1">
      <alignment horizontal="center" vertical="center" textRotation="255"/>
    </xf>
    <xf numFmtId="0" fontId="24" fillId="0" borderId="136" xfId="42" applyNumberFormat="1" applyFont="1" applyBorder="1" applyAlignment="1">
      <alignment horizontal="center" vertical="center" textRotation="255"/>
    </xf>
    <xf numFmtId="0" fontId="24" fillId="0" borderId="127" xfId="42" applyNumberFormat="1" applyFont="1" applyBorder="1" applyAlignment="1">
      <alignment horizontal="center" vertical="center" textRotation="255"/>
    </xf>
    <xf numFmtId="0" fontId="24" fillId="0" borderId="130" xfId="42" applyNumberFormat="1" applyFont="1" applyBorder="1" applyAlignment="1">
      <alignment horizontal="center" vertical="center" textRotation="255"/>
    </xf>
    <xf numFmtId="0" fontId="60" fillId="0" borderId="123" xfId="42" quotePrefix="1" applyNumberFormat="1" applyFont="1" applyBorder="1" applyAlignment="1">
      <alignment vertical="center"/>
    </xf>
    <xf numFmtId="0" fontId="60" fillId="0" borderId="124" xfId="43" applyNumberFormat="1" applyFont="1" applyBorder="1" applyAlignment="1">
      <alignment vertical="center"/>
    </xf>
    <xf numFmtId="0" fontId="60" fillId="0" borderId="184" xfId="43" applyNumberFormat="1" applyFont="1" applyBorder="1" applyAlignment="1">
      <alignment vertical="center"/>
    </xf>
    <xf numFmtId="0" fontId="25" fillId="0" borderId="114" xfId="42" quotePrefix="1" applyNumberFormat="1" applyFont="1" applyBorder="1" applyAlignment="1">
      <alignment vertical="center"/>
    </xf>
    <xf numFmtId="0" fontId="25" fillId="0" borderId="114" xfId="43" applyNumberFormat="1" applyFont="1" applyBorder="1" applyAlignment="1">
      <alignment vertical="center"/>
    </xf>
    <xf numFmtId="0" fontId="25" fillId="0" borderId="115" xfId="43" applyNumberFormat="1" applyFont="1" applyBorder="1" applyAlignment="1">
      <alignment vertical="center"/>
    </xf>
    <xf numFmtId="0" fontId="25" fillId="0" borderId="123" xfId="42" applyNumberFormat="1" applyFont="1" applyFill="1" applyBorder="1" applyAlignment="1">
      <alignment vertical="center"/>
    </xf>
    <xf numFmtId="0" fontId="25" fillId="0" borderId="124" xfId="43" applyNumberFormat="1" applyFont="1" applyBorder="1" applyAlignment="1">
      <alignment vertical="center"/>
    </xf>
    <xf numFmtId="0" fontId="25" fillId="0" borderId="141" xfId="43" applyNumberFormat="1" applyFont="1" applyBorder="1" applyAlignment="1">
      <alignment vertical="center"/>
    </xf>
    <xf numFmtId="0" fontId="26" fillId="0" borderId="39" xfId="42" applyNumberFormat="1" applyFont="1" applyBorder="1" applyAlignment="1">
      <alignment horizontal="center" vertical="center" shrinkToFit="1"/>
    </xf>
    <xf numFmtId="0" fontId="26" fillId="0" borderId="109" xfId="42" applyNumberFormat="1" applyFont="1" applyBorder="1" applyAlignment="1">
      <alignment horizontal="center" vertical="center" shrinkToFit="1"/>
    </xf>
    <xf numFmtId="0" fontId="24" fillId="0" borderId="127" xfId="42" applyFont="1" applyBorder="1" applyAlignment="1">
      <alignment horizontal="center" vertical="center"/>
    </xf>
    <xf numFmtId="0" fontId="24" fillId="0" borderId="139" xfId="42" applyFont="1" applyBorder="1" applyAlignment="1">
      <alignment horizontal="center" vertical="center"/>
    </xf>
    <xf numFmtId="0" fontId="25" fillId="0" borderId="121" xfId="42" applyNumberFormat="1" applyFont="1" applyFill="1" applyBorder="1" applyAlignment="1">
      <alignment vertical="center"/>
    </xf>
    <xf numFmtId="0" fontId="25" fillId="0" borderId="121" xfId="43" applyNumberFormat="1" applyFont="1" applyBorder="1" applyAlignment="1">
      <alignment vertical="center"/>
    </xf>
    <xf numFmtId="0" fontId="25" fillId="0" borderId="122" xfId="43" applyNumberFormat="1" applyFont="1" applyBorder="1" applyAlignment="1">
      <alignment vertical="center"/>
    </xf>
    <xf numFmtId="0" fontId="26" fillId="0" borderId="138" xfId="42" applyNumberFormat="1" applyFont="1" applyBorder="1" applyAlignment="1">
      <alignment horizontal="center" vertical="center" shrinkToFit="1"/>
    </xf>
    <xf numFmtId="0" fontId="26" fillId="0" borderId="132" xfId="42" applyNumberFormat="1" applyFont="1" applyBorder="1" applyAlignment="1">
      <alignment horizontal="center" vertical="center" shrinkToFit="1"/>
    </xf>
    <xf numFmtId="0" fontId="26" fillId="0" borderId="127" xfId="42" applyFont="1" applyBorder="1" applyAlignment="1">
      <alignment horizontal="center" vertical="center"/>
    </xf>
    <xf numFmtId="0" fontId="35" fillId="0" borderId="127" xfId="42" applyFont="1" applyBorder="1" applyAlignment="1">
      <alignment horizontal="center" vertical="center"/>
    </xf>
    <xf numFmtId="0" fontId="35" fillId="0" borderId="133" xfId="42" applyFont="1" applyBorder="1" applyAlignment="1">
      <alignment horizontal="center" vertical="center"/>
    </xf>
    <xf numFmtId="0" fontId="26" fillId="0" borderId="139" xfId="42" applyFont="1" applyBorder="1" applyAlignment="1">
      <alignment horizontal="center" vertical="center"/>
    </xf>
    <xf numFmtId="0" fontId="25" fillId="0" borderId="113" xfId="42" quotePrefix="1" applyNumberFormat="1" applyFont="1" applyBorder="1" applyAlignment="1">
      <alignment vertical="center"/>
    </xf>
    <xf numFmtId="0" fontId="25" fillId="0" borderId="116" xfId="42" quotePrefix="1" applyNumberFormat="1" applyFont="1" applyBorder="1" applyAlignment="1">
      <alignment vertical="center"/>
    </xf>
    <xf numFmtId="0" fontId="25" fillId="0" borderId="116" xfId="43" applyNumberFormat="1" applyFont="1" applyBorder="1" applyAlignment="1">
      <alignment vertical="center"/>
    </xf>
    <xf numFmtId="0" fontId="25" fillId="0" borderId="117" xfId="43" applyNumberFormat="1" applyFont="1" applyBorder="1" applyAlignment="1">
      <alignment vertical="center"/>
    </xf>
    <xf numFmtId="0" fontId="24" fillId="0" borderId="137" xfId="42" applyNumberFormat="1" applyFont="1" applyBorder="1" applyAlignment="1">
      <alignment horizontal="center" vertical="center" textRotation="255"/>
    </xf>
    <xf numFmtId="0" fontId="24" fillId="0" borderId="129" xfId="42" applyNumberFormat="1" applyFont="1" applyBorder="1" applyAlignment="1">
      <alignment horizontal="center" vertical="center" textRotation="255"/>
    </xf>
    <xf numFmtId="0" fontId="29" fillId="0" borderId="138" xfId="42" applyNumberFormat="1" applyFont="1" applyBorder="1" applyAlignment="1">
      <alignment horizontal="center" vertical="center" shrinkToFit="1"/>
    </xf>
    <xf numFmtId="0" fontId="29" fillId="0" borderId="39" xfId="42" applyNumberFormat="1" applyFont="1" applyBorder="1" applyAlignment="1">
      <alignment horizontal="center" vertical="center" shrinkToFit="1"/>
    </xf>
    <xf numFmtId="0" fontId="25" fillId="0" borderId="120" xfId="43" applyNumberFormat="1" applyFont="1" applyBorder="1" applyAlignment="1">
      <alignment vertical="center"/>
    </xf>
    <xf numFmtId="0" fontId="29" fillId="0" borderId="138" xfId="42" applyNumberFormat="1" applyFont="1" applyFill="1" applyBorder="1" applyAlignment="1">
      <alignment horizontal="center" vertical="center" wrapText="1" shrinkToFit="1"/>
    </xf>
    <xf numFmtId="0" fontId="29" fillId="0" borderId="39" xfId="42" applyNumberFormat="1" applyFont="1" applyFill="1" applyBorder="1" applyAlignment="1">
      <alignment horizontal="center" vertical="center" shrinkToFit="1"/>
    </xf>
    <xf numFmtId="0" fontId="29" fillId="0" borderId="173" xfId="42" applyNumberFormat="1" applyFont="1" applyFill="1" applyBorder="1" applyAlignment="1">
      <alignment horizontal="center" vertical="center" shrinkToFit="1"/>
    </xf>
    <xf numFmtId="0" fontId="29" fillId="0" borderId="130" xfId="42" applyNumberFormat="1" applyFont="1" applyBorder="1" applyAlignment="1">
      <alignment horizontal="center" vertical="center" wrapText="1" shrinkToFit="1"/>
    </xf>
    <xf numFmtId="0" fontId="29" fillId="0" borderId="130" xfId="42" applyNumberFormat="1" applyFont="1" applyBorder="1" applyAlignment="1">
      <alignment horizontal="center" vertical="center" shrinkToFit="1"/>
    </xf>
    <xf numFmtId="0" fontId="24" fillId="0" borderId="131" xfId="42" applyNumberFormat="1" applyFont="1" applyFill="1" applyBorder="1" applyAlignment="1">
      <alignment horizontal="center" vertical="center" textRotation="255"/>
    </xf>
    <xf numFmtId="0" fontId="24" fillId="0" borderId="132" xfId="42" applyNumberFormat="1" applyFont="1" applyFill="1" applyBorder="1" applyAlignment="1">
      <alignment horizontal="center" vertical="center" textRotation="255"/>
    </xf>
    <xf numFmtId="0" fontId="26" fillId="0" borderId="125" xfId="42" quotePrefix="1" applyNumberFormat="1" applyFont="1" applyBorder="1" applyAlignment="1">
      <alignment vertical="center"/>
    </xf>
    <xf numFmtId="0" fontId="26" fillId="0" borderId="126" xfId="43" applyNumberFormat="1" applyFont="1" applyBorder="1" applyAlignment="1">
      <alignment vertical="center"/>
    </xf>
    <xf numFmtId="0" fontId="26" fillId="0" borderId="176" xfId="43" applyNumberFormat="1" applyFont="1" applyBorder="1" applyAlignment="1">
      <alignment vertical="center"/>
    </xf>
    <xf numFmtId="0" fontId="26" fillId="0" borderId="110" xfId="42" applyNumberFormat="1" applyFont="1" applyBorder="1" applyAlignment="1">
      <alignment horizontal="center" vertical="center" shrinkToFit="1"/>
    </xf>
    <xf numFmtId="0" fontId="24" fillId="0" borderId="140" xfId="42" applyFont="1" applyBorder="1" applyAlignment="1">
      <alignment horizontal="center" vertical="center"/>
    </xf>
    <xf numFmtId="0" fontId="29" fillId="0" borderId="129" xfId="42" applyNumberFormat="1" applyFont="1" applyBorder="1" applyAlignment="1">
      <alignment horizontal="center" vertical="center" shrinkToFit="1"/>
    </xf>
    <xf numFmtId="0" fontId="29" fillId="0" borderId="109" xfId="42" applyNumberFormat="1" applyFont="1" applyFill="1" applyBorder="1" applyAlignment="1">
      <alignment horizontal="center" vertical="center" shrinkToFit="1"/>
    </xf>
    <xf numFmtId="0" fontId="34" fillId="0" borderId="127" xfId="42" applyFont="1" applyBorder="1" applyAlignment="1">
      <alignment horizontal="center" vertical="center"/>
    </xf>
    <xf numFmtId="0" fontId="34" fillId="0" borderId="128" xfId="42" applyFont="1" applyBorder="1" applyAlignment="1">
      <alignment horizontal="center" vertical="center"/>
    </xf>
    <xf numFmtId="0" fontId="26" fillId="0" borderId="120" xfId="42" applyNumberFormat="1" applyFont="1" applyBorder="1" applyAlignment="1">
      <alignment vertical="center"/>
    </xf>
    <xf numFmtId="0" fontId="26" fillId="0" borderId="121" xfId="42" applyNumberFormat="1" applyFont="1" applyBorder="1" applyAlignment="1">
      <alignment vertical="center"/>
    </xf>
    <xf numFmtId="0" fontId="26" fillId="0" borderId="122" xfId="42" applyNumberFormat="1" applyFont="1" applyBorder="1" applyAlignment="1">
      <alignment vertical="center"/>
    </xf>
    <xf numFmtId="0" fontId="24" fillId="25" borderId="135" xfId="42" applyFont="1" applyFill="1" applyBorder="1" applyAlignment="1">
      <alignment horizontal="center" vertical="center"/>
    </xf>
    <xf numFmtId="0" fontId="24" fillId="25" borderId="127" xfId="42" applyFont="1" applyFill="1" applyBorder="1" applyAlignment="1">
      <alignment horizontal="center" vertical="center"/>
    </xf>
    <xf numFmtId="0" fontId="34" fillId="0" borderId="137" xfId="42" applyFont="1" applyBorder="1" applyAlignment="1">
      <alignment horizontal="center" vertical="center"/>
    </xf>
    <xf numFmtId="0" fontId="60" fillId="0" borderId="119" xfId="42" applyNumberFormat="1" applyFont="1" applyBorder="1" applyAlignment="1">
      <alignment vertical="center"/>
    </xf>
    <xf numFmtId="0" fontId="60" fillId="0" borderId="114" xfId="42" applyNumberFormat="1" applyFont="1" applyBorder="1" applyAlignment="1">
      <alignment vertical="center"/>
    </xf>
    <xf numFmtId="0" fontId="60" fillId="0" borderId="115" xfId="42" applyNumberFormat="1" applyFont="1" applyBorder="1" applyAlignment="1">
      <alignment vertical="center"/>
    </xf>
    <xf numFmtId="0" fontId="60" fillId="0" borderId="120" xfId="42" applyNumberFormat="1" applyFont="1" applyFill="1" applyBorder="1" applyAlignment="1">
      <alignment vertical="center"/>
    </xf>
    <xf numFmtId="0" fontId="60" fillId="0" borderId="121" xfId="42" applyNumberFormat="1" applyFont="1" applyFill="1" applyBorder="1" applyAlignment="1">
      <alignment vertical="center"/>
    </xf>
    <xf numFmtId="0" fontId="60" fillId="0" borderId="122" xfId="42" applyNumberFormat="1" applyFont="1" applyFill="1" applyBorder="1" applyAlignment="1">
      <alignment vertical="center"/>
    </xf>
    <xf numFmtId="0" fontId="60" fillId="0" borderId="142" xfId="42" applyNumberFormat="1" applyFont="1" applyBorder="1" applyAlignment="1">
      <alignment vertical="center"/>
    </xf>
    <xf numFmtId="0" fontId="60" fillId="0" borderId="143" xfId="42" applyNumberFormat="1" applyFont="1" applyBorder="1" applyAlignment="1">
      <alignment vertical="center"/>
    </xf>
    <xf numFmtId="0" fontId="60" fillId="0" borderId="123" xfId="42" applyNumberFormat="1" applyFont="1" applyBorder="1" applyAlignment="1">
      <alignment vertical="center"/>
    </xf>
    <xf numFmtId="0" fontId="60" fillId="0" borderId="124" xfId="42" applyNumberFormat="1" applyFont="1" applyBorder="1" applyAlignment="1">
      <alignment vertical="center"/>
    </xf>
    <xf numFmtId="0" fontId="26" fillId="0" borderId="140" xfId="42" applyFont="1" applyBorder="1" applyAlignment="1">
      <alignment horizontal="center" vertical="center"/>
    </xf>
    <xf numFmtId="0" fontId="27" fillId="24" borderId="35" xfId="42" applyNumberFormat="1" applyFont="1" applyFill="1" applyBorder="1" applyAlignment="1">
      <alignment horizontal="left" vertical="center" wrapText="1" indent="1"/>
    </xf>
    <xf numFmtId="0" fontId="27" fillId="24" borderId="84" xfId="42" applyNumberFormat="1" applyFont="1" applyFill="1" applyBorder="1" applyAlignment="1">
      <alignment horizontal="left" vertical="center" indent="1"/>
    </xf>
    <xf numFmtId="0" fontId="27" fillId="24" borderId="118" xfId="42" applyNumberFormat="1" applyFont="1" applyFill="1" applyBorder="1" applyAlignment="1">
      <alignment horizontal="left" vertical="center" indent="1"/>
    </xf>
    <xf numFmtId="0" fontId="27" fillId="24" borderId="39" xfId="42" applyNumberFormat="1" applyFont="1" applyFill="1" applyBorder="1" applyAlignment="1">
      <alignment horizontal="left" vertical="center" indent="1"/>
    </xf>
    <xf numFmtId="0" fontId="27" fillId="24" borderId="35" xfId="42" applyNumberFormat="1" applyFont="1" applyFill="1" applyBorder="1" applyAlignment="1">
      <alignment horizontal="center" vertical="center" wrapText="1"/>
    </xf>
    <xf numFmtId="0" fontId="27" fillId="24" borderId="131" xfId="42" applyNumberFormat="1" applyFont="1" applyFill="1" applyBorder="1" applyAlignment="1">
      <alignment horizontal="center" vertical="center"/>
    </xf>
    <xf numFmtId="0" fontId="27" fillId="24" borderId="118" xfId="42" applyNumberFormat="1" applyFont="1" applyFill="1" applyBorder="1" applyAlignment="1">
      <alignment horizontal="center" vertical="center"/>
    </xf>
    <xf numFmtId="0" fontId="27" fillId="24" borderId="132" xfId="42" applyNumberFormat="1" applyFont="1" applyFill="1" applyBorder="1" applyAlignment="1">
      <alignment horizontal="center" vertical="center"/>
    </xf>
    <xf numFmtId="0" fontId="26" fillId="25" borderId="110" xfId="42" applyNumberFormat="1" applyFont="1" applyFill="1" applyBorder="1" applyAlignment="1">
      <alignment horizontal="center" vertical="center" shrinkToFit="1"/>
    </xf>
    <xf numFmtId="0" fontId="26" fillId="25" borderId="39" xfId="42" applyNumberFormat="1" applyFont="1" applyFill="1" applyBorder="1" applyAlignment="1">
      <alignment horizontal="center" vertical="center" shrinkToFit="1"/>
    </xf>
    <xf numFmtId="0" fontId="26" fillId="25" borderId="109" xfId="42" applyNumberFormat="1" applyFont="1" applyFill="1" applyBorder="1" applyAlignment="1">
      <alignment horizontal="center" vertical="center" shrinkToFit="1"/>
    </xf>
    <xf numFmtId="0" fontId="40" fillId="0" borderId="24" xfId="42" applyFont="1" applyBorder="1" applyAlignment="1">
      <alignment horizontal="center" vertical="center"/>
    </xf>
    <xf numFmtId="0" fontId="40" fillId="0" borderId="145" xfId="42" applyFont="1" applyBorder="1" applyAlignment="1">
      <alignment horizontal="center" vertical="center"/>
    </xf>
    <xf numFmtId="0" fontId="27" fillId="24" borderId="131" xfId="42" applyNumberFormat="1" applyFont="1" applyFill="1" applyBorder="1" applyAlignment="1">
      <alignment horizontal="center" vertical="center" wrapText="1"/>
    </xf>
    <xf numFmtId="0" fontId="27" fillId="24" borderId="118" xfId="42" applyNumberFormat="1" applyFont="1" applyFill="1" applyBorder="1" applyAlignment="1">
      <alignment horizontal="center" vertical="center" wrapText="1"/>
    </xf>
    <xf numFmtId="0" fontId="27" fillId="24" borderId="132" xfId="42" applyNumberFormat="1" applyFont="1" applyFill="1" applyBorder="1" applyAlignment="1">
      <alignment horizontal="center" vertical="center" wrapText="1"/>
    </xf>
    <xf numFmtId="0" fontId="26" fillId="0" borderId="119" xfId="42" applyNumberFormat="1" applyFont="1" applyBorder="1" applyAlignment="1">
      <alignment vertical="center"/>
    </xf>
    <xf numFmtId="0" fontId="26" fillId="0" borderId="114" xfId="42" applyNumberFormat="1" applyFont="1" applyBorder="1" applyAlignment="1">
      <alignment vertical="center"/>
    </xf>
    <xf numFmtId="0" fontId="26" fillId="0" borderId="115" xfId="42" applyNumberFormat="1" applyFont="1" applyBorder="1" applyAlignment="1">
      <alignment vertical="center"/>
    </xf>
    <xf numFmtId="0" fontId="26" fillId="0" borderId="120" xfId="42" applyNumberFormat="1" applyFont="1" applyFill="1" applyBorder="1" applyAlignment="1">
      <alignment vertical="center"/>
    </xf>
    <xf numFmtId="0" fontId="26" fillId="0" borderId="121" xfId="42" applyNumberFormat="1" applyFont="1" applyFill="1" applyBorder="1" applyAlignment="1">
      <alignment vertical="center"/>
    </xf>
    <xf numFmtId="0" fontId="26" fillId="0" borderId="122" xfId="42" applyNumberFormat="1" applyFont="1" applyFill="1" applyBorder="1" applyAlignment="1">
      <alignment vertical="center"/>
    </xf>
    <xf numFmtId="0" fontId="26" fillId="0" borderId="142" xfId="42" applyNumberFormat="1" applyFont="1" applyBorder="1" applyAlignment="1">
      <alignment vertical="center"/>
    </xf>
    <xf numFmtId="0" fontId="26" fillId="0" borderId="143" xfId="42" applyNumberFormat="1" applyFont="1" applyBorder="1" applyAlignment="1">
      <alignment vertical="center"/>
    </xf>
    <xf numFmtId="0" fontId="32" fillId="0" borderId="39" xfId="42" applyFont="1" applyBorder="1" applyAlignment="1">
      <alignment horizontal="center" vertical="center"/>
    </xf>
    <xf numFmtId="0" fontId="33" fillId="0" borderId="39" xfId="0" applyFont="1" applyBorder="1" applyAlignment="1">
      <alignment horizontal="center" vertical="center"/>
    </xf>
    <xf numFmtId="0" fontId="24" fillId="0" borderId="135" xfId="42" applyFont="1" applyBorder="1" applyAlignment="1">
      <alignment horizontal="center" vertical="center"/>
    </xf>
    <xf numFmtId="0" fontId="34" fillId="0" borderId="133" xfId="42" applyFont="1" applyBorder="1" applyAlignment="1">
      <alignment horizontal="center" vertical="center"/>
    </xf>
    <xf numFmtId="0" fontId="29" fillId="0" borderId="129" xfId="42" applyNumberFormat="1" applyFont="1" applyBorder="1" applyAlignment="1">
      <alignment horizontal="center" vertical="center" wrapText="1" shrinkToFit="1"/>
    </xf>
    <xf numFmtId="0" fontId="29" fillId="0" borderId="138" xfId="42" applyNumberFormat="1" applyFont="1" applyFill="1" applyBorder="1" applyAlignment="1">
      <alignment horizontal="center" vertical="center" shrinkToFit="1"/>
    </xf>
    <xf numFmtId="0" fontId="43" fillId="27" borderId="0" xfId="42" applyFont="1" applyFill="1" applyAlignment="1">
      <alignment horizontal="center" vertical="center"/>
    </xf>
    <xf numFmtId="0" fontId="36" fillId="27" borderId="215" xfId="42" applyFont="1" applyFill="1" applyBorder="1" applyAlignment="1">
      <alignment horizontal="center" vertical="center"/>
    </xf>
    <xf numFmtId="0" fontId="36" fillId="27" borderId="216" xfId="42" applyFont="1" applyFill="1" applyBorder="1" applyAlignment="1">
      <alignment horizontal="center" vertical="center"/>
    </xf>
    <xf numFmtId="0" fontId="36" fillId="27" borderId="217" xfId="42" applyFont="1" applyFill="1" applyBorder="1" applyAlignment="1">
      <alignment horizontal="center" vertical="center"/>
    </xf>
    <xf numFmtId="0" fontId="37" fillId="27" borderId="218" xfId="42" applyFont="1" applyFill="1" applyBorder="1" applyAlignment="1">
      <alignment horizontal="left" vertical="center"/>
    </xf>
    <xf numFmtId="0" fontId="37" fillId="27" borderId="29" xfId="42" applyFont="1" applyFill="1" applyBorder="1" applyAlignment="1">
      <alignment horizontal="left" vertical="center"/>
    </xf>
    <xf numFmtId="0" fontId="43" fillId="27" borderId="29" xfId="42" applyFont="1" applyFill="1" applyBorder="1" applyAlignment="1">
      <alignment horizontal="center" vertical="center"/>
    </xf>
    <xf numFmtId="0" fontId="43" fillId="27" borderId="224" xfId="42" applyFont="1" applyFill="1" applyBorder="1" applyAlignment="1">
      <alignment horizontal="center" vertical="center"/>
    </xf>
    <xf numFmtId="0" fontId="36" fillId="27" borderId="221" xfId="42" applyFont="1" applyFill="1" applyBorder="1" applyAlignment="1">
      <alignment horizontal="center" vertical="center"/>
    </xf>
    <xf numFmtId="0" fontId="36" fillId="27" borderId="222" xfId="42" applyFont="1" applyFill="1" applyBorder="1" applyAlignment="1">
      <alignment horizontal="center" vertical="center"/>
    </xf>
    <xf numFmtId="0" fontId="36" fillId="27" borderId="223" xfId="42" applyFont="1" applyFill="1" applyBorder="1" applyAlignment="1">
      <alignment horizontal="center" vertical="center"/>
    </xf>
    <xf numFmtId="0" fontId="36" fillId="27" borderId="219" xfId="42" applyFont="1" applyFill="1" applyBorder="1" applyAlignment="1">
      <alignment horizontal="center" vertical="center"/>
    </xf>
    <xf numFmtId="0" fontId="36" fillId="27" borderId="87" xfId="42" applyFont="1" applyFill="1" applyBorder="1" applyAlignment="1">
      <alignment horizontal="center" vertical="center"/>
    </xf>
    <xf numFmtId="0" fontId="36" fillId="27" borderId="220" xfId="42" applyFont="1" applyFill="1" applyBorder="1" applyAlignment="1">
      <alignment horizontal="center" vertical="center"/>
    </xf>
    <xf numFmtId="0" fontId="36" fillId="27" borderId="215" xfId="42" applyFont="1" applyFill="1" applyBorder="1" applyAlignment="1">
      <alignment horizontal="center" vertical="center" wrapText="1"/>
    </xf>
    <xf numFmtId="0" fontId="60" fillId="0" borderId="144" xfId="42" applyNumberFormat="1" applyFont="1" applyBorder="1" applyAlignment="1">
      <alignment vertical="center"/>
    </xf>
    <xf numFmtId="0" fontId="25" fillId="0" borderId="120" xfId="42" applyNumberFormat="1" applyFont="1" applyFill="1" applyBorder="1" applyAlignment="1">
      <alignment vertical="center"/>
    </xf>
    <xf numFmtId="0" fontId="60" fillId="0" borderId="120" xfId="42" applyNumberFormat="1" applyFont="1" applyBorder="1" applyAlignment="1">
      <alignment vertical="center"/>
    </xf>
    <xf numFmtId="0" fontId="60" fillId="0" borderId="121" xfId="42" applyNumberFormat="1" applyFont="1" applyBorder="1" applyAlignment="1">
      <alignment vertical="center"/>
    </xf>
    <xf numFmtId="0" fontId="60" fillId="0" borderId="122" xfId="42" applyNumberFormat="1" applyFont="1" applyBorder="1" applyAlignment="1">
      <alignment vertical="center"/>
    </xf>
    <xf numFmtId="0" fontId="35" fillId="0" borderId="137" xfId="42" applyFont="1" applyBorder="1" applyAlignment="1">
      <alignment horizontal="center" vertical="center"/>
    </xf>
    <xf numFmtId="0" fontId="40" fillId="0" borderId="21" xfId="42" applyFont="1" applyBorder="1" applyAlignment="1">
      <alignment horizontal="center" vertical="center"/>
    </xf>
    <xf numFmtId="0" fontId="40" fillId="0" borderId="0" xfId="42" applyFont="1" applyBorder="1" applyAlignment="1">
      <alignment horizontal="center" vertical="center"/>
    </xf>
    <xf numFmtId="0" fontId="40" fillId="0" borderId="242" xfId="42" applyFont="1" applyBorder="1" applyAlignment="1">
      <alignment horizontal="center" vertical="center"/>
    </xf>
    <xf numFmtId="0" fontId="40" fillId="0" borderId="14" xfId="42" applyFont="1" applyBorder="1" applyAlignment="1">
      <alignment horizontal="center" vertical="center"/>
    </xf>
    <xf numFmtId="0" fontId="40" fillId="0" borderId="236" xfId="42" applyFont="1" applyBorder="1" applyAlignment="1">
      <alignment horizontal="center" vertical="center"/>
    </xf>
    <xf numFmtId="0" fontId="40" fillId="0" borderId="239" xfId="42" applyFont="1" applyBorder="1" applyAlignment="1">
      <alignment horizontal="center" vertical="center"/>
    </xf>
    <xf numFmtId="0" fontId="40" fillId="0" borderId="22" xfId="42" applyFont="1" applyBorder="1" applyAlignment="1">
      <alignment horizontal="center" vertical="center"/>
    </xf>
    <xf numFmtId="0" fontId="25" fillId="0" borderId="0" xfId="42" applyFont="1" applyFill="1" applyBorder="1" applyAlignment="1">
      <alignment horizontal="center" vertical="center"/>
    </xf>
    <xf numFmtId="0" fontId="27" fillId="0" borderId="0" xfId="44" applyFont="1" applyFill="1" applyAlignment="1">
      <alignment horizontal="center" vertical="center"/>
    </xf>
    <xf numFmtId="0" fontId="37" fillId="0" borderId="151" xfId="0" applyFont="1" applyFill="1" applyBorder="1" applyAlignment="1">
      <alignment horizontal="left" vertical="center" indent="1"/>
    </xf>
    <xf numFmtId="0" fontId="25" fillId="0" borderId="170" xfId="44" applyFont="1" applyFill="1" applyBorder="1" applyAlignment="1">
      <alignment horizontal="left" vertical="center" indent="1"/>
    </xf>
    <xf numFmtId="0" fontId="25" fillId="0" borderId="171" xfId="44" applyFont="1" applyFill="1" applyBorder="1" applyAlignment="1">
      <alignment horizontal="left" vertical="center" indent="1"/>
    </xf>
    <xf numFmtId="0" fontId="37" fillId="0" borderId="150" xfId="0" applyFont="1" applyFill="1" applyBorder="1" applyAlignment="1">
      <alignment horizontal="left" vertical="center" indent="1"/>
    </xf>
    <xf numFmtId="0" fontId="29" fillId="0" borderId="158" xfId="44" applyFont="1" applyFill="1" applyBorder="1" applyAlignment="1">
      <alignment horizontal="center" vertical="center" textRotation="255"/>
    </xf>
    <xf numFmtId="0" fontId="29" fillId="0" borderId="159" xfId="44" applyFont="1" applyFill="1" applyBorder="1" applyAlignment="1">
      <alignment horizontal="center" vertical="center" textRotation="255"/>
    </xf>
    <xf numFmtId="0" fontId="24" fillId="0" borderId="35" xfId="44" applyFont="1" applyFill="1" applyBorder="1" applyAlignment="1">
      <alignment horizontal="center" vertical="center" textRotation="255"/>
    </xf>
    <xf numFmtId="0" fontId="24" fillId="0" borderId="31" xfId="44" applyFont="1" applyFill="1" applyBorder="1" applyAlignment="1">
      <alignment horizontal="center" vertical="center" textRotation="255"/>
    </xf>
    <xf numFmtId="0" fontId="25" fillId="0" borderId="31" xfId="0" applyFont="1" applyFill="1" applyBorder="1" applyAlignment="1">
      <alignment horizontal="center" vertical="center" textRotation="255"/>
    </xf>
    <xf numFmtId="0" fontId="25" fillId="0" borderId="118" xfId="0" applyFont="1" applyFill="1" applyBorder="1" applyAlignment="1">
      <alignment horizontal="center" vertical="center" textRotation="255"/>
    </xf>
    <xf numFmtId="0" fontId="43" fillId="0" borderId="234" xfId="0" applyNumberFormat="1" applyFont="1" applyFill="1" applyBorder="1" applyAlignment="1" applyProtection="1">
      <alignment horizontal="center" vertical="center"/>
      <protection locked="0"/>
    </xf>
    <xf numFmtId="0" fontId="43" fillId="0" borderId="235" xfId="0" applyNumberFormat="1" applyFont="1" applyFill="1" applyBorder="1" applyAlignment="1" applyProtection="1">
      <alignment horizontal="center" vertical="center"/>
      <protection locked="0"/>
    </xf>
    <xf numFmtId="0" fontId="26" fillId="0" borderId="161" xfId="44" applyFont="1" applyFill="1" applyBorder="1" applyAlignment="1">
      <alignment horizontal="center" vertical="center"/>
    </xf>
    <xf numFmtId="0" fontId="26" fillId="0" borderId="147" xfId="44" applyFont="1" applyFill="1" applyBorder="1" applyAlignment="1">
      <alignment horizontal="center" vertical="center"/>
    </xf>
    <xf numFmtId="0" fontId="30" fillId="0" borderId="93" xfId="44" applyFont="1" applyFill="1" applyBorder="1" applyAlignment="1">
      <alignment horizontal="center" vertical="center" shrinkToFit="1"/>
    </xf>
    <xf numFmtId="0" fontId="30" fillId="0" borderId="94" xfId="44" applyFont="1" applyFill="1" applyBorder="1" applyAlignment="1">
      <alignment horizontal="center" vertical="center" shrinkToFit="1"/>
    </xf>
    <xf numFmtId="0" fontId="30" fillId="0" borderId="95" xfId="44" applyFont="1" applyFill="1" applyBorder="1" applyAlignment="1">
      <alignment horizontal="center" vertical="center" shrinkToFit="1"/>
    </xf>
    <xf numFmtId="0" fontId="30" fillId="0" borderId="96" xfId="44" applyFont="1" applyFill="1" applyBorder="1" applyAlignment="1">
      <alignment horizontal="center" vertical="center" shrinkToFit="1"/>
    </xf>
    <xf numFmtId="0" fontId="45" fillId="0" borderId="97" xfId="44" applyFont="1" applyFill="1" applyBorder="1" applyAlignment="1">
      <alignment horizontal="center" vertical="center" shrinkToFit="1"/>
    </xf>
    <xf numFmtId="0" fontId="45" fillId="0" borderId="98" xfId="44" applyFont="1" applyFill="1" applyBorder="1" applyAlignment="1">
      <alignment horizontal="center" vertical="center" shrinkToFit="1"/>
    </xf>
    <xf numFmtId="0" fontId="29" fillId="0" borderId="188" xfId="44" applyFont="1" applyFill="1" applyBorder="1" applyAlignment="1">
      <alignment horizontal="center" vertical="center" textRotation="255"/>
    </xf>
    <xf numFmtId="0" fontId="29" fillId="0" borderId="190" xfId="44" applyFont="1" applyFill="1" applyBorder="1" applyAlignment="1">
      <alignment horizontal="center" vertical="center" textRotation="255"/>
    </xf>
    <xf numFmtId="0" fontId="29" fillId="0" borderId="192" xfId="44" applyFont="1" applyFill="1" applyBorder="1" applyAlignment="1">
      <alignment horizontal="center" vertical="center" textRotation="255"/>
    </xf>
    <xf numFmtId="0" fontId="43" fillId="0" borderId="196" xfId="0" applyNumberFormat="1" applyFont="1" applyFill="1" applyBorder="1" applyAlignment="1" applyProtection="1">
      <alignment horizontal="center" vertical="center"/>
      <protection locked="0"/>
    </xf>
    <xf numFmtId="0" fontId="27" fillId="0" borderId="0" xfId="44" applyFont="1" applyFill="1" applyAlignment="1">
      <alignment horizontal="center" vertical="center" shrinkToFit="1"/>
    </xf>
    <xf numFmtId="0" fontId="36" fillId="0" borderId="167" xfId="44" applyFont="1" applyFill="1" applyBorder="1" applyAlignment="1">
      <alignment horizontal="center" vertical="center" shrinkToFit="1"/>
    </xf>
    <xf numFmtId="0" fontId="36" fillId="0" borderId="185" xfId="44" applyFont="1" applyFill="1" applyBorder="1" applyAlignment="1">
      <alignment horizontal="center" vertical="center" shrinkToFit="1"/>
    </xf>
    <xf numFmtId="0" fontId="37" fillId="0" borderId="138" xfId="0" applyFont="1" applyFill="1" applyBorder="1" applyAlignment="1">
      <alignment horizontal="left" vertical="center" indent="1"/>
    </xf>
    <xf numFmtId="0" fontId="37" fillId="0" borderId="39" xfId="0" applyFont="1" applyFill="1" applyBorder="1" applyAlignment="1">
      <alignment horizontal="left" vertical="center" indent="1"/>
    </xf>
    <xf numFmtId="0" fontId="26" fillId="0" borderId="152" xfId="44" applyFont="1" applyFill="1" applyBorder="1" applyAlignment="1">
      <alignment horizontal="center" vertical="center"/>
    </xf>
    <xf numFmtId="0" fontId="26" fillId="0" borderId="78" xfId="44" applyFont="1" applyFill="1" applyBorder="1" applyAlignment="1">
      <alignment horizontal="center" vertical="center"/>
    </xf>
    <xf numFmtId="0" fontId="26" fillId="0" borderId="153" xfId="44" applyFont="1" applyFill="1" applyBorder="1" applyAlignment="1">
      <alignment horizontal="center" vertical="center"/>
    </xf>
    <xf numFmtId="0" fontId="43" fillId="0" borderId="195" xfId="0" applyNumberFormat="1" applyFont="1" applyFill="1" applyBorder="1" applyAlignment="1" applyProtection="1">
      <alignment horizontal="center" vertical="center"/>
      <protection locked="0"/>
    </xf>
    <xf numFmtId="0" fontId="43" fillId="0" borderId="225" xfId="0" applyNumberFormat="1" applyFont="1" applyFill="1" applyBorder="1" applyAlignment="1" applyProtection="1">
      <alignment horizontal="center" vertical="center"/>
      <protection locked="0"/>
    </xf>
    <xf numFmtId="0" fontId="46" fillId="0" borderId="169" xfId="44" applyFont="1" applyFill="1" applyBorder="1" applyAlignment="1">
      <alignment horizontal="center" vertical="center" shrinkToFit="1"/>
    </xf>
    <xf numFmtId="0" fontId="46" fillId="0" borderId="168" xfId="44" applyFont="1" applyFill="1" applyBorder="1" applyAlignment="1">
      <alignment horizontal="center" vertical="center" shrinkToFit="1"/>
    </xf>
    <xf numFmtId="0" fontId="46" fillId="0" borderId="107" xfId="44" applyFont="1" applyFill="1" applyBorder="1" applyAlignment="1">
      <alignment horizontal="center" vertical="center" shrinkToFit="1"/>
    </xf>
    <xf numFmtId="0" fontId="26" fillId="0" borderId="137" xfId="44" applyFont="1" applyFill="1" applyBorder="1" applyAlignment="1">
      <alignment vertical="center"/>
    </xf>
    <xf numFmtId="0" fontId="26" fillId="0" borderId="204" xfId="44" applyFont="1" applyFill="1" applyBorder="1" applyAlignment="1">
      <alignment vertical="center"/>
    </xf>
    <xf numFmtId="0" fontId="26" fillId="0" borderId="129" xfId="44" applyFont="1" applyFill="1" applyBorder="1" applyAlignment="1">
      <alignment vertical="center"/>
    </xf>
    <xf numFmtId="0" fontId="30" fillId="0" borderId="162" xfId="44" applyFont="1" applyFill="1" applyBorder="1" applyAlignment="1">
      <alignment horizontal="center" vertical="center"/>
    </xf>
    <xf numFmtId="0" fontId="30" fillId="0" borderId="163" xfId="44" applyFont="1" applyFill="1" applyBorder="1" applyAlignment="1">
      <alignment horizontal="center" vertical="center"/>
    </xf>
    <xf numFmtId="0" fontId="45" fillId="0" borderId="209" xfId="44" applyFont="1" applyFill="1" applyBorder="1" applyAlignment="1">
      <alignment horizontal="center" vertical="center" shrinkToFit="1"/>
    </xf>
    <xf numFmtId="0" fontId="26" fillId="0" borderId="137" xfId="44" applyFont="1" applyFill="1" applyBorder="1" applyAlignment="1">
      <alignment horizontal="center" vertical="center"/>
    </xf>
    <xf numFmtId="0" fontId="26" fillId="0" borderId="204" xfId="44" applyFont="1" applyFill="1" applyBorder="1" applyAlignment="1">
      <alignment horizontal="center" vertical="center"/>
    </xf>
    <xf numFmtId="0" fontId="26" fillId="0" borderId="129" xfId="44" applyFont="1" applyFill="1" applyBorder="1" applyAlignment="1">
      <alignment horizontal="center" vertical="center"/>
    </xf>
    <xf numFmtId="0" fontId="40" fillId="0" borderId="164" xfId="44" applyFont="1" applyFill="1" applyBorder="1" applyAlignment="1">
      <alignment horizontal="center" vertical="center"/>
    </xf>
    <xf numFmtId="0" fontId="40" fillId="0" borderId="165" xfId="44" applyFont="1" applyFill="1" applyBorder="1" applyAlignment="1">
      <alignment horizontal="center" vertical="center"/>
    </xf>
    <xf numFmtId="0" fontId="40" fillId="0" borderId="166" xfId="44" applyFont="1" applyFill="1" applyBorder="1" applyAlignment="1">
      <alignment horizontal="center" vertical="center"/>
    </xf>
    <xf numFmtId="0" fontId="24" fillId="0" borderId="155" xfId="44" applyFont="1" applyFill="1" applyBorder="1" applyAlignment="1">
      <alignment horizontal="center" vertical="center" textRotation="255"/>
    </xf>
    <xf numFmtId="0" fontId="24" fillId="0" borderId="75" xfId="44" applyFont="1" applyFill="1" applyBorder="1" applyAlignment="1">
      <alignment horizontal="center" vertical="center" textRotation="255"/>
    </xf>
    <xf numFmtId="0" fontId="25" fillId="0" borderId="75" xfId="0" applyFont="1" applyFill="1" applyBorder="1" applyAlignment="1">
      <alignment horizontal="center" vertical="center" textRotation="255"/>
    </xf>
    <xf numFmtId="0" fontId="25" fillId="0" borderId="156" xfId="0" applyFont="1" applyFill="1" applyBorder="1" applyAlignment="1">
      <alignment horizontal="center" vertical="center" textRotation="255"/>
    </xf>
    <xf numFmtId="0" fontId="43" fillId="0" borderId="226" xfId="0" applyNumberFormat="1" applyFont="1" applyFill="1" applyBorder="1" applyAlignment="1" applyProtection="1">
      <alignment horizontal="center" vertical="center"/>
      <protection locked="0"/>
    </xf>
    <xf numFmtId="0" fontId="29" fillId="0" borderId="197" xfId="44" applyFont="1" applyFill="1" applyBorder="1" applyAlignment="1">
      <alignment horizontal="right" vertical="center"/>
    </xf>
    <xf numFmtId="0" fontId="29" fillId="0" borderId="198" xfId="44" applyFont="1" applyFill="1" applyBorder="1" applyAlignment="1">
      <alignment horizontal="right" vertical="center"/>
    </xf>
    <xf numFmtId="0" fontId="25" fillId="0" borderId="206" xfId="44" applyFont="1" applyFill="1" applyBorder="1" applyAlignment="1">
      <alignment horizontal="left" vertical="center" indent="1"/>
    </xf>
    <xf numFmtId="0" fontId="26" fillId="0" borderId="140" xfId="44" applyFont="1" applyFill="1" applyBorder="1" applyAlignment="1">
      <alignment horizontal="center" vertical="center"/>
    </xf>
    <xf numFmtId="0" fontId="26" fillId="0" borderId="112" xfId="44" applyFont="1" applyFill="1" applyBorder="1" applyAlignment="1">
      <alignment horizontal="center" vertical="center"/>
    </xf>
    <xf numFmtId="0" fontId="26" fillId="0" borderId="109" xfId="44" applyFont="1" applyFill="1" applyBorder="1" applyAlignment="1">
      <alignment horizontal="center" vertical="center"/>
    </xf>
    <xf numFmtId="0" fontId="37" fillId="0" borderId="132" xfId="0" applyFont="1" applyFill="1" applyBorder="1" applyAlignment="1">
      <alignment horizontal="left" vertical="center" indent="1"/>
    </xf>
    <xf numFmtId="0" fontId="25" fillId="0" borderId="199" xfId="0" applyFont="1" applyFill="1" applyBorder="1" applyAlignment="1" applyProtection="1">
      <alignment horizontal="center" vertical="center" shrinkToFit="1"/>
      <protection locked="0"/>
    </xf>
    <xf numFmtId="0" fontId="25" fillId="0" borderId="214" xfId="0" applyFont="1" applyFill="1" applyBorder="1" applyAlignment="1" applyProtection="1">
      <alignment horizontal="center" vertical="center" shrinkToFit="1"/>
      <protection locked="0"/>
    </xf>
    <xf numFmtId="0" fontId="42" fillId="0" borderId="11" xfId="0" applyFont="1" applyFill="1" applyBorder="1" applyAlignment="1" applyProtection="1">
      <alignment horizontal="center" vertical="center" shrinkToFit="1"/>
      <protection locked="0"/>
    </xf>
    <xf numFmtId="0" fontId="42" fillId="0" borderId="30" xfId="0" applyFont="1" applyFill="1" applyBorder="1" applyAlignment="1" applyProtection="1">
      <alignment horizontal="center" vertical="center" shrinkToFit="1"/>
      <protection locked="0"/>
    </xf>
    <xf numFmtId="0" fontId="25" fillId="0" borderId="32" xfId="0" applyFont="1" applyFill="1" applyBorder="1" applyAlignment="1" applyProtection="1">
      <alignment horizontal="center" vertical="center" shrinkToFit="1"/>
      <protection locked="0"/>
    </xf>
    <xf numFmtId="0" fontId="25" fillId="0" borderId="191" xfId="0" applyFont="1" applyFill="1" applyBorder="1" applyAlignment="1" applyProtection="1">
      <alignment horizontal="center" vertical="center" shrinkToFit="1"/>
      <protection locked="0"/>
    </xf>
    <xf numFmtId="0" fontId="29" fillId="0" borderId="157" xfId="44" applyFont="1" applyFill="1" applyBorder="1" applyAlignment="1">
      <alignment horizontal="center" vertical="center" textRotation="255"/>
    </xf>
    <xf numFmtId="0" fontId="25" fillId="0" borderId="172" xfId="44" applyFont="1" applyFill="1" applyBorder="1" applyAlignment="1">
      <alignment horizontal="left" vertical="center" indent="1"/>
    </xf>
    <xf numFmtId="0" fontId="37" fillId="0" borderId="154" xfId="0" applyFont="1" applyFill="1" applyBorder="1" applyAlignment="1">
      <alignment horizontal="left" vertical="center" indent="1"/>
    </xf>
    <xf numFmtId="0" fontId="25" fillId="0" borderId="32" xfId="0" applyNumberFormat="1" applyFont="1" applyFill="1" applyBorder="1" applyAlignment="1" applyProtection="1">
      <alignment horizontal="center" vertical="center" shrinkToFit="1"/>
      <protection locked="0"/>
    </xf>
    <xf numFmtId="0" fontId="25" fillId="0" borderId="191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193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194" xfId="0" applyNumberFormat="1" applyFont="1" applyFill="1" applyBorder="1" applyAlignment="1" applyProtection="1">
      <alignment horizontal="center" vertical="center" shrinkToFit="1"/>
      <protection locked="0"/>
    </xf>
    <xf numFmtId="0" fontId="25" fillId="0" borderId="227" xfId="44" applyFont="1" applyFill="1" applyBorder="1" applyAlignment="1">
      <alignment horizontal="center" vertical="center"/>
    </xf>
    <xf numFmtId="0" fontId="25" fillId="0" borderId="228" xfId="44" applyFont="1" applyFill="1" applyBorder="1" applyAlignment="1">
      <alignment horizontal="center" vertical="center"/>
    </xf>
    <xf numFmtId="0" fontId="42" fillId="0" borderId="229" xfId="44" applyFont="1" applyFill="1" applyBorder="1" applyAlignment="1">
      <alignment horizontal="center" vertical="center"/>
    </xf>
    <xf numFmtId="0" fontId="42" fillId="0" borderId="230" xfId="44" applyFont="1" applyFill="1" applyBorder="1" applyAlignment="1">
      <alignment horizontal="center" vertical="center"/>
    </xf>
    <xf numFmtId="0" fontId="25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11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112" xfId="0" applyNumberFormat="1" applyFont="1" applyFill="1" applyBorder="1" applyAlignment="1" applyProtection="1">
      <alignment horizontal="center" vertical="center" shrinkToFit="1"/>
      <protection locked="0"/>
    </xf>
    <xf numFmtId="0" fontId="29" fillId="0" borderId="148" xfId="44" applyFont="1" applyFill="1" applyBorder="1" applyAlignment="1">
      <alignment horizontal="right" vertical="center"/>
    </xf>
    <xf numFmtId="0" fontId="29" fillId="0" borderId="149" xfId="44" applyFont="1" applyFill="1" applyBorder="1" applyAlignment="1">
      <alignment horizontal="right" vertical="center"/>
    </xf>
    <xf numFmtId="0" fontId="26" fillId="0" borderId="160" xfId="44" applyFont="1" applyFill="1" applyBorder="1" applyAlignment="1">
      <alignment horizontal="center" vertical="center"/>
    </xf>
    <xf numFmtId="0" fontId="26" fillId="0" borderId="208" xfId="44" applyFont="1" applyFill="1" applyBorder="1" applyAlignment="1">
      <alignment horizontal="center" vertical="center"/>
    </xf>
    <xf numFmtId="0" fontId="25" fillId="0" borderId="186" xfId="0" applyNumberFormat="1" applyFont="1" applyFill="1" applyBorder="1" applyAlignment="1" applyProtection="1">
      <alignment horizontal="center" vertical="center" shrinkToFit="1"/>
      <protection locked="0"/>
    </xf>
    <xf numFmtId="0" fontId="25" fillId="0" borderId="187" xfId="0" applyNumberFormat="1" applyFont="1" applyFill="1" applyBorder="1" applyAlignment="1" applyProtection="1">
      <alignment horizontal="center" vertical="center" shrinkToFit="1"/>
      <protection locked="0"/>
    </xf>
    <xf numFmtId="0" fontId="25" fillId="0" borderId="231" xfId="44" applyFont="1" applyFill="1" applyBorder="1" applyAlignment="1">
      <alignment horizontal="center" vertical="center"/>
    </xf>
    <xf numFmtId="0" fontId="42" fillId="0" borderId="202" xfId="44" applyFont="1" applyFill="1" applyBorder="1" applyAlignment="1">
      <alignment horizontal="center" vertical="center"/>
    </xf>
    <xf numFmtId="0" fontId="42" fillId="0" borderId="232" xfId="44" applyFont="1" applyFill="1" applyBorder="1" applyAlignment="1">
      <alignment horizontal="center" vertical="center"/>
    </xf>
    <xf numFmtId="0" fontId="42" fillId="0" borderId="0" xfId="0" applyNumberFormat="1" applyFont="1" applyFill="1" applyBorder="1" applyAlignment="1" applyProtection="1">
      <alignment vertical="center" shrinkToFit="1"/>
      <protection locked="0"/>
    </xf>
    <xf numFmtId="0" fontId="42" fillId="0" borderId="12" xfId="0" applyNumberFormat="1" applyFont="1" applyFill="1" applyBorder="1" applyAlignment="1" applyProtection="1">
      <alignment vertical="center" shrinkToFit="1"/>
      <protection locked="0"/>
    </xf>
    <xf numFmtId="0" fontId="42" fillId="0" borderId="13" xfId="0" applyNumberFormat="1" applyFont="1" applyFill="1" applyBorder="1" applyAlignment="1" applyProtection="1">
      <alignment vertical="center" shrinkToFit="1"/>
      <protection locked="0"/>
    </xf>
    <xf numFmtId="0" fontId="25" fillId="0" borderId="186" xfId="0" applyFont="1" applyFill="1" applyBorder="1" applyAlignment="1" applyProtection="1">
      <alignment horizontal="center" vertical="center" shrinkToFit="1"/>
      <protection locked="0"/>
    </xf>
    <xf numFmtId="0" fontId="25" fillId="0" borderId="189" xfId="0" applyFont="1" applyFill="1" applyBorder="1" applyAlignment="1" applyProtection="1">
      <alignment horizontal="center" vertical="center" shrinkToFit="1"/>
      <protection locked="0"/>
    </xf>
    <xf numFmtId="0" fontId="25" fillId="0" borderId="189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30" xfId="0" applyNumberFormat="1" applyFont="1" applyFill="1" applyBorder="1" applyAlignment="1" applyProtection="1">
      <alignment horizontal="center" vertical="center" shrinkToFit="1"/>
      <protection locked="0"/>
    </xf>
  </cellXfs>
  <cellStyles count="47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/>
    <cellStyle name="標準_2003IBSA世界選手権大会リザルト" xfId="42"/>
    <cellStyle name="標準_2004試合TT" xfId="46"/>
    <cellStyle name="標準_試合対戦表原本" xfId="43"/>
    <cellStyle name="標準_西日本大会個人別対戦成績原本" xfId="44"/>
    <cellStyle name="良い" xfId="4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48</xdr:col>
      <xdr:colOff>301625</xdr:colOff>
      <xdr:row>89</xdr:row>
      <xdr:rowOff>99499</xdr:rowOff>
    </xdr:from>
    <xdr:to>
      <xdr:col>55</xdr:col>
      <xdr:colOff>366745</xdr:colOff>
      <xdr:row>90</xdr:row>
      <xdr:rowOff>1016000</xdr:rowOff>
    </xdr:to>
    <xdr:pic>
      <xdr:nvPicPr>
        <xdr:cNvPr id="11386" name="Picture 7" descr="日本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60250" y="48661124"/>
          <a:ext cx="3116295" cy="2075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206375</xdr:rowOff>
    </xdr:from>
    <xdr:to>
      <xdr:col>8</xdr:col>
      <xdr:colOff>337683</xdr:colOff>
      <xdr:row>88</xdr:row>
      <xdr:rowOff>449912</xdr:rowOff>
    </xdr:to>
    <xdr:pic>
      <xdr:nvPicPr>
        <xdr:cNvPr id="11387" name="Picture 8" descr="ＪＧＢＡロゴ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6132" y="43815000"/>
          <a:ext cx="5669868" cy="4609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240</xdr:row>
      <xdr:rowOff>558800</xdr:rowOff>
    </xdr:from>
    <xdr:to>
      <xdr:col>12</xdr:col>
      <xdr:colOff>391998</xdr:colOff>
      <xdr:row>243</xdr:row>
      <xdr:rowOff>1464630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4600" y="77304900"/>
          <a:ext cx="9662997" cy="66208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26085;&#26412;&#12468;&#12540;&#12523;&#12508;&#12540;&#12523;&#21332;&#20250;&#65288;&#65322;&#65319;&#65314;&#65313;&#65289;&#19968;&#20214;%20Vol.1-1_2006-2007\&#65297;&#65299;&#65294;&#22269;&#20869;&#22823;&#20250;_&#12381;&#12398;&#20182;\&#30007;&#22899;&#26368;&#32066;&#20104;&#36984;&#20250;\2007&#24180;&#24230;&#20998;\&#22823;&#20250;&#35201;&#38917;&#21450;&#12403;&#12503;&#12525;&#32232;&#31561;\&#26085;&#26412;&#12468;&#12540;&#12523;&#12508;&#12540;&#12523;&#21332;&#20250;\&#26085;&#26412;&#12468;&#12540;&#12523;&#12508;&#12540;&#12523;&#21332;&#20250;&#65288;&#65322;&#65319;&#65314;&#65313;&#65289;&#19968;&#20214;%20Vol.1-1_2006-2007\&#65297;&#65298;&#65294;&#26481;&#26085;&#26412;&#22823;&#20250;&#38306;&#20418;\2006&#24180;&#24230;\2006&#26481;&#26085;&#26412;&#22823;&#20250;&#65286;&#22899;&#23376;&#19968;&#27425;&#20104;&#36984;&#20250;&#12503;&#12525;&#12464;&#12521;&#12512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大会要項　Ｐ１～２"/>
      <sheetName val="大会要項　Ｐ３～４"/>
      <sheetName val="大会規定等　Ｐ５"/>
      <sheetName val="大会日程、式次第　Ｐ６"/>
      <sheetName val="男子対戦表　Ｐ７"/>
      <sheetName val="女子対戦表　Ｐ８"/>
      <sheetName val="試合TT　Ｐ９"/>
      <sheetName val="個人別対戦成績　Ｐ１０～１３"/>
      <sheetName val="役員　Ｐ１４"/>
      <sheetName val="会場図"/>
      <sheetName val="裏表紙_会場近辺地図"/>
      <sheetName val="協会罫紙"/>
      <sheetName val="裏表紙"/>
      <sheetName val="試合TTo_印刷不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C6" t="str">
            <v>2006東日本大会（男子）並び女子一次予選会</v>
          </cell>
        </row>
        <row r="7">
          <cell r="C7" t="str">
            <v>参加登録者名及び個人別対戦成績表</v>
          </cell>
        </row>
        <row r="8">
          <cell r="C8" t="str">
            <v/>
          </cell>
        </row>
        <row r="9">
          <cell r="C9" t="str">
            <v>都府県別</v>
          </cell>
          <cell r="F9" t="str">
            <v>参加登録者名及び個人別対戦成績</v>
          </cell>
        </row>
        <row r="10">
          <cell r="C10" t="str">
            <v>チーム名</v>
          </cell>
          <cell r="D10" t="str">
            <v>アルゼンティーナ</v>
          </cell>
          <cell r="F10" t="str">
            <v>予選リーグ</v>
          </cell>
          <cell r="I10" t="str">
            <v>決勝トーナメント</v>
          </cell>
          <cell r="O10" t="str">
            <v>合計</v>
          </cell>
        </row>
        <row r="11">
          <cell r="D11" t="str">
            <v>フリガナ</v>
          </cell>
          <cell r="E11" t="str">
            <v>ｾﾞｯｹﾝ</v>
          </cell>
        </row>
        <row r="12">
          <cell r="D12" t="str">
            <v>氏名</v>
          </cell>
          <cell r="E12" t="str">
            <v>番号</v>
          </cell>
        </row>
        <row r="13">
          <cell r="C13" t="str">
            <v>選手</v>
          </cell>
        </row>
        <row r="14">
          <cell r="O14" t="str">
            <v/>
          </cell>
        </row>
        <row r="16">
          <cell r="O16" t="str">
            <v/>
          </cell>
        </row>
        <row r="18">
          <cell r="O18" t="str">
            <v/>
          </cell>
        </row>
        <row r="20">
          <cell r="O20" t="str">
            <v/>
          </cell>
        </row>
        <row r="22">
          <cell r="O22" t="str">
            <v/>
          </cell>
        </row>
        <row r="24">
          <cell r="O24" t="str">
            <v/>
          </cell>
        </row>
        <row r="25">
          <cell r="D25" t="str">
            <v>対戦スコア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25400" cap="rnd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25400" cap="rnd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D91"/>
  <sheetViews>
    <sheetView view="pageBreakPreview" topLeftCell="A93" zoomScale="40" zoomScaleNormal="68" zoomScaleSheetLayoutView="40" workbookViewId="0">
      <selection activeCell="AV8" sqref="AV8"/>
    </sheetView>
  </sheetViews>
  <sheetFormatPr defaultColWidth="5.625" defaultRowHeight="91.5" customHeight="1"/>
  <cols>
    <col min="1" max="1" width="3.625" style="1" customWidth="1"/>
    <col min="2" max="2" width="35.625" style="1" customWidth="1"/>
    <col min="3" max="4" width="5.625" style="1" customWidth="1"/>
    <col min="5" max="5" width="2.625" style="1" customWidth="1"/>
    <col min="6" max="9" width="5.625" style="1" customWidth="1"/>
    <col min="10" max="10" width="2.625" style="1" customWidth="1"/>
    <col min="11" max="11" width="5.75" style="1" customWidth="1"/>
    <col min="12" max="14" width="5.625" style="1" customWidth="1"/>
    <col min="15" max="15" width="2.625" style="1" customWidth="1"/>
    <col min="16" max="19" width="5.625" style="1" customWidth="1"/>
    <col min="20" max="20" width="2.625" style="1" customWidth="1"/>
    <col min="21" max="24" width="5.625" style="1" customWidth="1"/>
    <col min="25" max="25" width="2.625" style="1" customWidth="1"/>
    <col min="26" max="27" width="5.625" style="1" customWidth="1"/>
    <col min="28" max="28" width="5.625" style="1" hidden="1" customWidth="1"/>
    <col min="29" max="29" width="3.625" style="1" hidden="1" customWidth="1"/>
    <col min="30" max="30" width="2.625" style="1" hidden="1" customWidth="1"/>
    <col min="31" max="31" width="3.625" style="1" hidden="1" customWidth="1"/>
    <col min="32" max="33" width="5.625" style="1" hidden="1" customWidth="1"/>
    <col min="34" max="34" width="3.625" style="1" hidden="1" customWidth="1"/>
    <col min="35" max="35" width="2.625" style="1" hidden="1" customWidth="1"/>
    <col min="36" max="36" width="3.625" style="1" hidden="1" customWidth="1"/>
    <col min="37" max="38" width="5.625" style="1" hidden="1" customWidth="1"/>
    <col min="39" max="39" width="3.625" style="1" hidden="1" customWidth="1"/>
    <col min="40" max="40" width="2.625" style="1" hidden="1" customWidth="1"/>
    <col min="41" max="41" width="3.625" style="1" hidden="1" customWidth="1"/>
    <col min="42" max="43" width="5.625" style="1" hidden="1" customWidth="1"/>
    <col min="44" max="44" width="3.625" style="1" hidden="1" customWidth="1"/>
    <col min="45" max="45" width="2.625" style="1" hidden="1" customWidth="1"/>
    <col min="46" max="46" width="3.625" style="1" hidden="1" customWidth="1"/>
    <col min="47" max="47" width="5.625" style="1" hidden="1" customWidth="1"/>
    <col min="48" max="49" width="5.625" style="1" customWidth="1"/>
    <col min="50" max="51" width="5.625" style="1"/>
    <col min="52" max="52" width="6.25" style="1" bestFit="1" customWidth="1"/>
    <col min="53" max="55" width="5.625" style="1"/>
    <col min="56" max="56" width="10.625" style="1" customWidth="1"/>
    <col min="57" max="16384" width="5.625" style="1"/>
  </cols>
  <sheetData>
    <row r="1" spans="1:56" ht="28.5" customHeight="1"/>
    <row r="2" spans="1:56" ht="91.5" customHeight="1" thickBot="1">
      <c r="B2" s="2"/>
      <c r="C2" s="628" t="s">
        <v>0</v>
      </c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9"/>
      <c r="S2" s="629"/>
      <c r="T2" s="629"/>
      <c r="U2" s="629"/>
      <c r="V2" s="629"/>
      <c r="W2" s="629"/>
      <c r="X2" s="629"/>
      <c r="Y2" s="629"/>
      <c r="Z2" s="629"/>
      <c r="AA2" s="629"/>
      <c r="AB2" s="629"/>
      <c r="AC2" s="629"/>
      <c r="AD2" s="629"/>
      <c r="AE2" s="629"/>
      <c r="AF2" s="629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</row>
    <row r="3" spans="1:56" ht="30" customHeight="1">
      <c r="A3" s="608" t="s">
        <v>38</v>
      </c>
      <c r="B3" s="617"/>
      <c r="C3" s="592" t="str">
        <f>A5</f>
        <v>ａ</v>
      </c>
      <c r="D3" s="585"/>
      <c r="E3" s="585"/>
      <c r="F3" s="585"/>
      <c r="G3" s="585"/>
      <c r="H3" s="585" t="str">
        <f>A6</f>
        <v>ｂ</v>
      </c>
      <c r="I3" s="585"/>
      <c r="J3" s="585"/>
      <c r="K3" s="585"/>
      <c r="L3" s="585"/>
      <c r="M3" s="585" t="str">
        <f>A7</f>
        <v>ｃ</v>
      </c>
      <c r="N3" s="585"/>
      <c r="O3" s="585"/>
      <c r="P3" s="585"/>
      <c r="Q3" s="586"/>
      <c r="R3" s="585" t="str">
        <f>A8</f>
        <v>d</v>
      </c>
      <c r="S3" s="585"/>
      <c r="T3" s="585"/>
      <c r="U3" s="585"/>
      <c r="V3" s="585"/>
      <c r="W3" s="585" t="str">
        <f>A9</f>
        <v>e</v>
      </c>
      <c r="X3" s="585"/>
      <c r="Y3" s="585"/>
      <c r="Z3" s="585"/>
      <c r="AA3" s="631"/>
      <c r="AB3" s="630">
        <f>A10</f>
        <v>0</v>
      </c>
      <c r="AC3" s="551"/>
      <c r="AD3" s="551"/>
      <c r="AE3" s="551"/>
      <c r="AF3" s="551"/>
      <c r="AG3" s="582">
        <f>A11</f>
        <v>0</v>
      </c>
      <c r="AH3" s="551"/>
      <c r="AI3" s="551"/>
      <c r="AJ3" s="551"/>
      <c r="AK3" s="551"/>
      <c r="AL3" s="551">
        <f>A12</f>
        <v>0</v>
      </c>
      <c r="AM3" s="551"/>
      <c r="AN3" s="551"/>
      <c r="AO3" s="551"/>
      <c r="AP3" s="551"/>
      <c r="AQ3" s="551">
        <f>A13</f>
        <v>0</v>
      </c>
      <c r="AR3" s="551"/>
      <c r="AS3" s="551"/>
      <c r="AT3" s="551"/>
      <c r="AU3" s="552"/>
      <c r="AV3" s="566" t="s">
        <v>11</v>
      </c>
      <c r="AW3" s="538" t="s">
        <v>11</v>
      </c>
      <c r="AX3" s="538" t="s">
        <v>12</v>
      </c>
      <c r="AY3" s="538" t="s">
        <v>13</v>
      </c>
      <c r="AZ3" s="534" t="s">
        <v>14</v>
      </c>
      <c r="BA3" s="536" t="s">
        <v>15</v>
      </c>
      <c r="BB3" s="538" t="s">
        <v>16</v>
      </c>
      <c r="BC3" s="534" t="s">
        <v>17</v>
      </c>
      <c r="BD3" s="576" t="s">
        <v>18</v>
      </c>
    </row>
    <row r="4" spans="1:56" ht="91.5" customHeight="1" thickBot="1">
      <c r="A4" s="618"/>
      <c r="B4" s="619"/>
      <c r="C4" s="632" t="str">
        <f>B5</f>
        <v>team附属A</v>
      </c>
      <c r="D4" s="575"/>
      <c r="E4" s="575"/>
      <c r="F4" s="575"/>
      <c r="G4" s="575"/>
      <c r="H4" s="633" t="str">
        <f>B6</f>
        <v>Tsukuba-tech</v>
      </c>
      <c r="I4" s="572"/>
      <c r="J4" s="572"/>
      <c r="K4" s="572"/>
      <c r="L4" s="584"/>
      <c r="M4" s="568" t="str">
        <f>B7</f>
        <v>Fit's</v>
      </c>
      <c r="N4" s="569"/>
      <c r="O4" s="569"/>
      <c r="P4" s="569"/>
      <c r="Q4" s="569"/>
      <c r="R4" s="574" t="str">
        <f>B8</f>
        <v>IBK</v>
      </c>
      <c r="S4" s="575"/>
      <c r="T4" s="575"/>
      <c r="U4" s="575"/>
      <c r="V4" s="575"/>
      <c r="W4" s="571" t="str">
        <f>B9</f>
        <v>チーム附属B</v>
      </c>
      <c r="X4" s="572"/>
      <c r="Y4" s="572"/>
      <c r="Z4" s="572"/>
      <c r="AA4" s="573"/>
      <c r="AB4" s="581">
        <f>B10</f>
        <v>0</v>
      </c>
      <c r="AC4" s="549"/>
      <c r="AD4" s="549"/>
      <c r="AE4" s="549"/>
      <c r="AF4" s="550"/>
      <c r="AG4" s="549">
        <f>B11</f>
        <v>0</v>
      </c>
      <c r="AH4" s="549"/>
      <c r="AI4" s="549"/>
      <c r="AJ4" s="549"/>
      <c r="AK4" s="550"/>
      <c r="AL4" s="556">
        <f>B12</f>
        <v>0</v>
      </c>
      <c r="AM4" s="549"/>
      <c r="AN4" s="549"/>
      <c r="AO4" s="549"/>
      <c r="AP4" s="550"/>
      <c r="AQ4" s="556">
        <f>B13</f>
        <v>0</v>
      </c>
      <c r="AR4" s="549"/>
      <c r="AS4" s="549"/>
      <c r="AT4" s="549"/>
      <c r="AU4" s="557"/>
      <c r="AV4" s="567"/>
      <c r="AW4" s="539"/>
      <c r="AX4" s="539"/>
      <c r="AY4" s="539"/>
      <c r="AZ4" s="535"/>
      <c r="BA4" s="537"/>
      <c r="BB4" s="539"/>
      <c r="BC4" s="535"/>
      <c r="BD4" s="577"/>
    </row>
    <row r="5" spans="1:56" ht="91.5" customHeight="1">
      <c r="A5" s="4" t="s">
        <v>26</v>
      </c>
      <c r="B5" s="5" t="s">
        <v>145</v>
      </c>
      <c r="C5" s="620"/>
      <c r="D5" s="621"/>
      <c r="E5" s="621"/>
      <c r="F5" s="621"/>
      <c r="G5" s="622"/>
      <c r="H5" s="378" t="s">
        <v>118</v>
      </c>
      <c r="I5" s="346">
        <v>11</v>
      </c>
      <c r="J5" s="347" t="s">
        <v>20</v>
      </c>
      <c r="K5" s="348">
        <v>1</v>
      </c>
      <c r="L5" s="349" t="s">
        <v>32</v>
      </c>
      <c r="M5" s="378" t="s">
        <v>116</v>
      </c>
      <c r="N5" s="346">
        <v>10</v>
      </c>
      <c r="O5" s="347" t="s">
        <v>20</v>
      </c>
      <c r="P5" s="348">
        <v>1</v>
      </c>
      <c r="Q5" s="350" t="s">
        <v>32</v>
      </c>
      <c r="R5" s="379" t="s">
        <v>114</v>
      </c>
      <c r="S5" s="351">
        <v>15</v>
      </c>
      <c r="T5" s="347" t="s">
        <v>20</v>
      </c>
      <c r="U5" s="352">
        <v>10</v>
      </c>
      <c r="V5" s="353" t="s">
        <v>32</v>
      </c>
      <c r="W5" s="380" t="s">
        <v>112</v>
      </c>
      <c r="X5" s="354">
        <v>6</v>
      </c>
      <c r="Y5" s="355" t="s">
        <v>20</v>
      </c>
      <c r="Z5" s="356">
        <v>6</v>
      </c>
      <c r="AA5" s="357" t="s">
        <v>240</v>
      </c>
      <c r="AB5" s="18"/>
      <c r="AC5" s="14"/>
      <c r="AD5" s="15" t="s">
        <v>20</v>
      </c>
      <c r="AE5" s="16"/>
      <c r="AF5" s="19"/>
      <c r="AG5" s="20"/>
      <c r="AH5" s="6"/>
      <c r="AI5" s="7" t="s">
        <v>21</v>
      </c>
      <c r="AJ5" s="8"/>
      <c r="AK5" s="9"/>
      <c r="AL5" s="20"/>
      <c r="AM5" s="6"/>
      <c r="AN5" s="20" t="s">
        <v>21</v>
      </c>
      <c r="AO5" s="8"/>
      <c r="AP5" s="10"/>
      <c r="AQ5" s="21"/>
      <c r="AR5" s="6"/>
      <c r="AS5" s="7" t="s">
        <v>21</v>
      </c>
      <c r="AT5" s="8"/>
      <c r="AU5" s="22"/>
      <c r="AV5" s="418">
        <v>3</v>
      </c>
      <c r="AW5" s="419">
        <v>0</v>
      </c>
      <c r="AX5" s="419">
        <f t="shared" ref="AX5:AX13" si="0">IF(B5="","",COUNTIF(C5:AU5,$G$73))</f>
        <v>0</v>
      </c>
      <c r="AY5" s="420">
        <f t="shared" ref="AY5:AY13" si="1">IF(B5="","",COUNTIF(C5:AU5,$G$74))</f>
        <v>1</v>
      </c>
      <c r="AZ5" s="421">
        <f>IF(B5="","",AV5*$AZ$72+AW5*$AZ$75+AY5*$AZ$74)</f>
        <v>10</v>
      </c>
      <c r="BA5" s="422">
        <f t="shared" ref="BA5:BA13" si="2">IF(B5="","",SUM(D5,I5,N5,S5,X5,AC5,AH5,AM5,AR5))</f>
        <v>42</v>
      </c>
      <c r="BB5" s="423">
        <f t="shared" ref="BB5:BB13" si="3">IF(B5="","",SUM(F5,K5,P5,U5,Z5,AE5,AJ5,AO5,AT5))</f>
        <v>18</v>
      </c>
      <c r="BC5" s="424">
        <f t="shared" ref="BC5:BC13" si="4">IF(B5="","",BA5-BB5)</f>
        <v>24</v>
      </c>
      <c r="BD5" s="250">
        <v>1</v>
      </c>
    </row>
    <row r="6" spans="1:56" ht="91.5" customHeight="1">
      <c r="A6" s="23" t="s">
        <v>27</v>
      </c>
      <c r="B6" s="24" t="s">
        <v>239</v>
      </c>
      <c r="C6" s="375" t="str">
        <f>H5</f>
        <v>Ｍ８</v>
      </c>
      <c r="D6" s="346">
        <v>1</v>
      </c>
      <c r="E6" s="355" t="s">
        <v>20</v>
      </c>
      <c r="F6" s="356">
        <v>11</v>
      </c>
      <c r="G6" s="358" t="s">
        <v>31</v>
      </c>
      <c r="H6" s="623"/>
      <c r="I6" s="624"/>
      <c r="J6" s="624"/>
      <c r="K6" s="624"/>
      <c r="L6" s="625"/>
      <c r="M6" s="375" t="s">
        <v>110</v>
      </c>
      <c r="N6" s="354">
        <v>12</v>
      </c>
      <c r="O6" s="355" t="s">
        <v>20</v>
      </c>
      <c r="P6" s="356">
        <v>12</v>
      </c>
      <c r="Q6" s="359" t="s">
        <v>240</v>
      </c>
      <c r="R6" s="380" t="s">
        <v>113</v>
      </c>
      <c r="S6" s="354">
        <v>13</v>
      </c>
      <c r="T6" s="355" t="s">
        <v>20</v>
      </c>
      <c r="U6" s="356">
        <v>16</v>
      </c>
      <c r="V6" s="358" t="s">
        <v>31</v>
      </c>
      <c r="W6" s="380" t="s">
        <v>117</v>
      </c>
      <c r="X6" s="354">
        <v>7</v>
      </c>
      <c r="Y6" s="355" t="s">
        <v>20</v>
      </c>
      <c r="Z6" s="356">
        <v>8</v>
      </c>
      <c r="AA6" s="357" t="s">
        <v>31</v>
      </c>
      <c r="AB6" s="28"/>
      <c r="AC6" s="29"/>
      <c r="AD6" s="20" t="s">
        <v>20</v>
      </c>
      <c r="AE6" s="30"/>
      <c r="AF6" s="9"/>
      <c r="AG6" s="15"/>
      <c r="AH6" s="25"/>
      <c r="AI6" s="15" t="s">
        <v>21</v>
      </c>
      <c r="AJ6" s="26"/>
      <c r="AK6" s="19"/>
      <c r="AL6" s="15"/>
      <c r="AM6" s="25"/>
      <c r="AN6" s="15" t="s">
        <v>21</v>
      </c>
      <c r="AO6" s="26"/>
      <c r="AP6" s="27"/>
      <c r="AQ6" s="31"/>
      <c r="AR6" s="25"/>
      <c r="AS6" s="15" t="s">
        <v>21</v>
      </c>
      <c r="AT6" s="26"/>
      <c r="AU6" s="32"/>
      <c r="AV6" s="425">
        <v>0</v>
      </c>
      <c r="AW6" s="426">
        <f t="shared" ref="AW6:AW13" si="5">IF(B6="","",COUNTIF(C6:AU6,$G$75))</f>
        <v>0</v>
      </c>
      <c r="AX6" s="426">
        <f t="shared" si="0"/>
        <v>3</v>
      </c>
      <c r="AY6" s="427">
        <f t="shared" si="1"/>
        <v>1</v>
      </c>
      <c r="AZ6" s="428">
        <f t="shared" ref="AZ6:AZ13" si="6">IF(B6="","",AV6*$AZ$72+AW6*$AZ$75+AY6*$AZ$74)</f>
        <v>1</v>
      </c>
      <c r="BA6" s="429">
        <f t="shared" si="2"/>
        <v>33</v>
      </c>
      <c r="BB6" s="430">
        <f t="shared" si="3"/>
        <v>47</v>
      </c>
      <c r="BC6" s="431">
        <f t="shared" si="4"/>
        <v>-14</v>
      </c>
      <c r="BD6" s="33">
        <v>4</v>
      </c>
    </row>
    <row r="7" spans="1:56" ht="91.5" customHeight="1">
      <c r="A7" s="34" t="s">
        <v>28</v>
      </c>
      <c r="B7" s="35" t="s">
        <v>252</v>
      </c>
      <c r="C7" s="376" t="str">
        <f>M5</f>
        <v>Ｍ６</v>
      </c>
      <c r="D7" s="360">
        <v>1</v>
      </c>
      <c r="E7" s="361" t="s">
        <v>20</v>
      </c>
      <c r="F7" s="362">
        <v>10</v>
      </c>
      <c r="G7" s="363" t="s">
        <v>31</v>
      </c>
      <c r="H7" s="376" t="str">
        <f>M6</f>
        <v>Ｍ１</v>
      </c>
      <c r="I7" s="360">
        <f>P6</f>
        <v>12</v>
      </c>
      <c r="J7" s="361" t="s">
        <v>20</v>
      </c>
      <c r="K7" s="362">
        <f>N6</f>
        <v>12</v>
      </c>
      <c r="L7" s="364" t="s">
        <v>240</v>
      </c>
      <c r="M7" s="626"/>
      <c r="N7" s="627"/>
      <c r="O7" s="627"/>
      <c r="P7" s="627"/>
      <c r="Q7" s="627"/>
      <c r="R7" s="381" t="s">
        <v>119</v>
      </c>
      <c r="S7" s="365">
        <v>11</v>
      </c>
      <c r="T7" s="366" t="s">
        <v>30</v>
      </c>
      <c r="U7" s="367">
        <v>21</v>
      </c>
      <c r="V7" s="368" t="s">
        <v>31</v>
      </c>
      <c r="W7" s="381" t="s">
        <v>115</v>
      </c>
      <c r="X7" s="365">
        <v>5</v>
      </c>
      <c r="Y7" s="366" t="s">
        <v>20</v>
      </c>
      <c r="Z7" s="367">
        <v>10</v>
      </c>
      <c r="AA7" s="369" t="s">
        <v>31</v>
      </c>
      <c r="AB7" s="41"/>
      <c r="AC7" s="38"/>
      <c r="AD7" s="39" t="s">
        <v>20</v>
      </c>
      <c r="AE7" s="40"/>
      <c r="AF7" s="19"/>
      <c r="AG7" s="36"/>
      <c r="AH7" s="42"/>
      <c r="AI7" s="36" t="s">
        <v>21</v>
      </c>
      <c r="AJ7" s="43"/>
      <c r="AK7" s="37"/>
      <c r="AL7" s="36"/>
      <c r="AM7" s="42"/>
      <c r="AN7" s="36" t="s">
        <v>21</v>
      </c>
      <c r="AO7" s="43"/>
      <c r="AP7" s="44"/>
      <c r="AQ7" s="45"/>
      <c r="AR7" s="42"/>
      <c r="AS7" s="36" t="s">
        <v>21</v>
      </c>
      <c r="AT7" s="43"/>
      <c r="AU7" s="46"/>
      <c r="AV7" s="432">
        <v>0</v>
      </c>
      <c r="AW7" s="433">
        <f t="shared" si="5"/>
        <v>0</v>
      </c>
      <c r="AX7" s="433">
        <f t="shared" si="0"/>
        <v>3</v>
      </c>
      <c r="AY7" s="434">
        <f t="shared" si="1"/>
        <v>1</v>
      </c>
      <c r="AZ7" s="435">
        <f t="shared" si="6"/>
        <v>1</v>
      </c>
      <c r="BA7" s="436">
        <f t="shared" si="2"/>
        <v>29</v>
      </c>
      <c r="BB7" s="437">
        <f t="shared" si="3"/>
        <v>53</v>
      </c>
      <c r="BC7" s="438">
        <f t="shared" si="4"/>
        <v>-24</v>
      </c>
      <c r="BD7" s="47">
        <v>5</v>
      </c>
    </row>
    <row r="8" spans="1:56" ht="91.5" customHeight="1">
      <c r="A8" s="23" t="s">
        <v>231</v>
      </c>
      <c r="B8" s="24" t="s">
        <v>230</v>
      </c>
      <c r="C8" s="375" t="str">
        <f>R5</f>
        <v>Ｍ４</v>
      </c>
      <c r="D8" s="354">
        <f>U5</f>
        <v>10</v>
      </c>
      <c r="E8" s="355" t="s">
        <v>20</v>
      </c>
      <c r="F8" s="356">
        <f>S5</f>
        <v>15</v>
      </c>
      <c r="G8" s="358" t="s">
        <v>31</v>
      </c>
      <c r="H8" s="375" t="str">
        <f>R6</f>
        <v>Ｓ３</v>
      </c>
      <c r="I8" s="354">
        <f>U6</f>
        <v>16</v>
      </c>
      <c r="J8" s="355" t="s">
        <v>20</v>
      </c>
      <c r="K8" s="356">
        <f>S6</f>
        <v>13</v>
      </c>
      <c r="L8" s="358" t="s">
        <v>32</v>
      </c>
      <c r="M8" s="375" t="str">
        <f>R7</f>
        <v>Ｓ８</v>
      </c>
      <c r="N8" s="354">
        <f>U7</f>
        <v>21</v>
      </c>
      <c r="O8" s="355" t="s">
        <v>20</v>
      </c>
      <c r="P8" s="356">
        <f>S7</f>
        <v>11</v>
      </c>
      <c r="Q8" s="359" t="s">
        <v>32</v>
      </c>
      <c r="R8" s="587"/>
      <c r="S8" s="588"/>
      <c r="T8" s="588"/>
      <c r="U8" s="588"/>
      <c r="V8" s="589"/>
      <c r="W8" s="380" t="s">
        <v>111</v>
      </c>
      <c r="X8" s="354">
        <v>13</v>
      </c>
      <c r="Y8" s="355" t="s">
        <v>21</v>
      </c>
      <c r="Z8" s="356">
        <v>14</v>
      </c>
      <c r="AA8" s="357" t="s">
        <v>31</v>
      </c>
      <c r="AB8" s="48"/>
      <c r="AC8" s="25"/>
      <c r="AD8" s="15" t="s">
        <v>21</v>
      </c>
      <c r="AE8" s="26"/>
      <c r="AF8" s="19"/>
      <c r="AG8" s="15"/>
      <c r="AH8" s="25"/>
      <c r="AI8" s="15" t="s">
        <v>21</v>
      </c>
      <c r="AJ8" s="26"/>
      <c r="AK8" s="19"/>
      <c r="AL8" s="15"/>
      <c r="AM8" s="25"/>
      <c r="AN8" s="15" t="s">
        <v>21</v>
      </c>
      <c r="AO8" s="26"/>
      <c r="AP8" s="27"/>
      <c r="AQ8" s="31"/>
      <c r="AR8" s="25"/>
      <c r="AS8" s="15" t="s">
        <v>21</v>
      </c>
      <c r="AT8" s="26"/>
      <c r="AU8" s="32"/>
      <c r="AV8" s="425">
        <v>2</v>
      </c>
      <c r="AW8" s="426">
        <v>0</v>
      </c>
      <c r="AX8" s="426">
        <f t="shared" si="0"/>
        <v>2</v>
      </c>
      <c r="AY8" s="427">
        <f t="shared" si="1"/>
        <v>0</v>
      </c>
      <c r="AZ8" s="428">
        <f t="shared" si="6"/>
        <v>6</v>
      </c>
      <c r="BA8" s="429">
        <f t="shared" si="2"/>
        <v>60</v>
      </c>
      <c r="BB8" s="430">
        <f t="shared" si="3"/>
        <v>53</v>
      </c>
      <c r="BC8" s="431">
        <f t="shared" si="4"/>
        <v>7</v>
      </c>
      <c r="BD8" s="251">
        <v>3</v>
      </c>
    </row>
    <row r="9" spans="1:56" ht="91.5" customHeight="1" thickBot="1">
      <c r="A9" s="50" t="s">
        <v>40</v>
      </c>
      <c r="B9" s="51" t="s">
        <v>148</v>
      </c>
      <c r="C9" s="377" t="str">
        <f>W5</f>
        <v>Ｍ３</v>
      </c>
      <c r="D9" s="370">
        <f>Z5</f>
        <v>6</v>
      </c>
      <c r="E9" s="371" t="s">
        <v>21</v>
      </c>
      <c r="F9" s="372">
        <f>X5</f>
        <v>6</v>
      </c>
      <c r="G9" s="373" t="s">
        <v>240</v>
      </c>
      <c r="H9" s="377" t="str">
        <f>W6</f>
        <v>Ｓ６</v>
      </c>
      <c r="I9" s="370">
        <f>Z6</f>
        <v>8</v>
      </c>
      <c r="J9" s="371" t="s">
        <v>21</v>
      </c>
      <c r="K9" s="372">
        <f>X6</f>
        <v>7</v>
      </c>
      <c r="L9" s="373" t="s">
        <v>32</v>
      </c>
      <c r="M9" s="377" t="str">
        <f>W7</f>
        <v>Ｓ４</v>
      </c>
      <c r="N9" s="370">
        <f>Z7</f>
        <v>10</v>
      </c>
      <c r="O9" s="371" t="s">
        <v>21</v>
      </c>
      <c r="P9" s="372">
        <f>X7</f>
        <v>5</v>
      </c>
      <c r="Q9" s="374" t="s">
        <v>32</v>
      </c>
      <c r="R9" s="382" t="str">
        <f>W8</f>
        <v>Ｓ１</v>
      </c>
      <c r="S9" s="370">
        <f>Z8</f>
        <v>14</v>
      </c>
      <c r="T9" s="371" t="s">
        <v>21</v>
      </c>
      <c r="U9" s="372">
        <f>X8</f>
        <v>13</v>
      </c>
      <c r="V9" s="373" t="s">
        <v>32</v>
      </c>
      <c r="W9" s="578"/>
      <c r="X9" s="579"/>
      <c r="Y9" s="579"/>
      <c r="Z9" s="579"/>
      <c r="AA9" s="580"/>
      <c r="AB9" s="55"/>
      <c r="AC9" s="56"/>
      <c r="AD9" s="52" t="s">
        <v>21</v>
      </c>
      <c r="AE9" s="57"/>
      <c r="AF9" s="53"/>
      <c r="AG9" s="52"/>
      <c r="AH9" s="56"/>
      <c r="AI9" s="52" t="s">
        <v>21</v>
      </c>
      <c r="AJ9" s="57"/>
      <c r="AK9" s="53"/>
      <c r="AL9" s="52"/>
      <c r="AM9" s="56"/>
      <c r="AN9" s="52" t="s">
        <v>21</v>
      </c>
      <c r="AO9" s="57"/>
      <c r="AP9" s="54"/>
      <c r="AQ9" s="58"/>
      <c r="AR9" s="56"/>
      <c r="AS9" s="52" t="s">
        <v>21</v>
      </c>
      <c r="AT9" s="57"/>
      <c r="AU9" s="59"/>
      <c r="AV9" s="439">
        <v>3</v>
      </c>
      <c r="AW9" s="440">
        <v>0</v>
      </c>
      <c r="AX9" s="440">
        <v>0</v>
      </c>
      <c r="AY9" s="441">
        <v>1</v>
      </c>
      <c r="AZ9" s="442">
        <f t="shared" si="6"/>
        <v>10</v>
      </c>
      <c r="BA9" s="443">
        <f t="shared" si="2"/>
        <v>38</v>
      </c>
      <c r="BB9" s="444">
        <f t="shared" si="3"/>
        <v>31</v>
      </c>
      <c r="BC9" s="445">
        <f t="shared" si="4"/>
        <v>7</v>
      </c>
      <c r="BD9" s="252">
        <v>2</v>
      </c>
    </row>
    <row r="10" spans="1:56" ht="91.5" hidden="1" customHeight="1">
      <c r="A10" s="60"/>
      <c r="B10" s="61"/>
      <c r="C10" s="20"/>
      <c r="D10" s="6">
        <f>AE5</f>
        <v>0</v>
      </c>
      <c r="E10" s="20" t="s">
        <v>21</v>
      </c>
      <c r="F10" s="8">
        <f>AC5</f>
        <v>0</v>
      </c>
      <c r="G10" s="9"/>
      <c r="H10" s="20"/>
      <c r="I10" s="6">
        <f>AE6</f>
        <v>0</v>
      </c>
      <c r="J10" s="20" t="s">
        <v>21</v>
      </c>
      <c r="K10" s="8">
        <f>AC6</f>
        <v>0</v>
      </c>
      <c r="L10" s="9"/>
      <c r="M10" s="20"/>
      <c r="N10" s="6">
        <f>AE7</f>
        <v>0</v>
      </c>
      <c r="O10" s="20" t="s">
        <v>21</v>
      </c>
      <c r="P10" s="8">
        <f>AC7</f>
        <v>0</v>
      </c>
      <c r="Q10" s="10"/>
      <c r="R10" s="21"/>
      <c r="S10" s="6">
        <f>AE8</f>
        <v>0</v>
      </c>
      <c r="T10" s="20" t="s">
        <v>21</v>
      </c>
      <c r="U10" s="8">
        <f>AC8</f>
        <v>0</v>
      </c>
      <c r="V10" s="9"/>
      <c r="W10" s="21"/>
      <c r="X10" s="6">
        <f>AE9</f>
        <v>0</v>
      </c>
      <c r="Y10" s="20" t="s">
        <v>21</v>
      </c>
      <c r="Z10" s="8">
        <f>AC9</f>
        <v>0</v>
      </c>
      <c r="AA10" s="62"/>
      <c r="AB10" s="562"/>
      <c r="AC10" s="544"/>
      <c r="AD10" s="544"/>
      <c r="AE10" s="544"/>
      <c r="AF10" s="545"/>
      <c r="AG10" s="20"/>
      <c r="AH10" s="6"/>
      <c r="AI10" s="20" t="s">
        <v>21</v>
      </c>
      <c r="AJ10" s="8"/>
      <c r="AK10" s="9"/>
      <c r="AL10" s="20"/>
      <c r="AM10" s="6"/>
      <c r="AN10" s="20" t="s">
        <v>21</v>
      </c>
      <c r="AO10" s="8"/>
      <c r="AP10" s="10"/>
      <c r="AQ10" s="21"/>
      <c r="AR10" s="6"/>
      <c r="AS10" s="20" t="s">
        <v>21</v>
      </c>
      <c r="AT10" s="8"/>
      <c r="AU10" s="22"/>
      <c r="AV10" s="63" t="str">
        <f t="shared" ref="AV10:AV13" si="7">IF(B10="","",COUNTIF(C10:AU10,$G$72))</f>
        <v/>
      </c>
      <c r="AW10" s="64" t="str">
        <f t="shared" si="5"/>
        <v/>
      </c>
      <c r="AX10" s="64" t="str">
        <f t="shared" si="0"/>
        <v/>
      </c>
      <c r="AY10" s="65" t="str">
        <f t="shared" si="1"/>
        <v/>
      </c>
      <c r="AZ10" s="66" t="str">
        <f t="shared" si="6"/>
        <v/>
      </c>
      <c r="BA10" s="67" t="str">
        <f t="shared" si="2"/>
        <v/>
      </c>
      <c r="BB10" s="68" t="str">
        <f t="shared" si="3"/>
        <v/>
      </c>
      <c r="BC10" s="69" t="str">
        <f t="shared" si="4"/>
        <v/>
      </c>
      <c r="BD10" s="253"/>
    </row>
    <row r="11" spans="1:56" ht="91.5" hidden="1" customHeight="1">
      <c r="A11" s="71"/>
      <c r="B11" s="72"/>
      <c r="C11" s="15"/>
      <c r="D11" s="25">
        <f>AJ5</f>
        <v>0</v>
      </c>
      <c r="E11" s="15" t="s">
        <v>21</v>
      </c>
      <c r="F11" s="26">
        <f>AH5</f>
        <v>0</v>
      </c>
      <c r="G11" s="19"/>
      <c r="H11" s="15"/>
      <c r="I11" s="25">
        <f>AJ6</f>
        <v>0</v>
      </c>
      <c r="J11" s="15" t="s">
        <v>21</v>
      </c>
      <c r="K11" s="26">
        <f>AH6</f>
        <v>0</v>
      </c>
      <c r="L11" s="19"/>
      <c r="M11" s="15"/>
      <c r="N11" s="25">
        <f>AJ7</f>
        <v>0</v>
      </c>
      <c r="O11" s="15" t="s">
        <v>21</v>
      </c>
      <c r="P11" s="26">
        <f>AH7</f>
        <v>0</v>
      </c>
      <c r="Q11" s="27"/>
      <c r="R11" s="31"/>
      <c r="S11" s="25">
        <f>AJ8</f>
        <v>0</v>
      </c>
      <c r="T11" s="15" t="s">
        <v>21</v>
      </c>
      <c r="U11" s="26">
        <f>AH8</f>
        <v>0</v>
      </c>
      <c r="V11" s="19"/>
      <c r="W11" s="31"/>
      <c r="X11" s="25">
        <f>AJ9</f>
        <v>0</v>
      </c>
      <c r="Y11" s="15" t="s">
        <v>21</v>
      </c>
      <c r="Z11" s="26">
        <f>AH9</f>
        <v>0</v>
      </c>
      <c r="AA11" s="17"/>
      <c r="AB11" s="48"/>
      <c r="AC11" s="25">
        <f>AJ10</f>
        <v>0</v>
      </c>
      <c r="AD11" s="15" t="s">
        <v>21</v>
      </c>
      <c r="AE11" s="26">
        <f>AH10</f>
        <v>0</v>
      </c>
      <c r="AF11" s="19"/>
      <c r="AG11" s="553"/>
      <c r="AH11" s="554"/>
      <c r="AI11" s="554"/>
      <c r="AJ11" s="554"/>
      <c r="AK11" s="555"/>
      <c r="AL11" s="15"/>
      <c r="AM11" s="25"/>
      <c r="AN11" s="15" t="s">
        <v>21</v>
      </c>
      <c r="AO11" s="26"/>
      <c r="AP11" s="27"/>
      <c r="AQ11" s="31"/>
      <c r="AR11" s="25"/>
      <c r="AS11" s="15" t="s">
        <v>21</v>
      </c>
      <c r="AT11" s="26"/>
      <c r="AU11" s="32"/>
      <c r="AV11" s="73" t="str">
        <f t="shared" si="7"/>
        <v/>
      </c>
      <c r="AW11" s="74" t="str">
        <f t="shared" si="5"/>
        <v/>
      </c>
      <c r="AX11" s="74" t="str">
        <f t="shared" si="0"/>
        <v/>
      </c>
      <c r="AY11" s="75" t="str">
        <f t="shared" si="1"/>
        <v/>
      </c>
      <c r="AZ11" s="76" t="str">
        <f t="shared" si="6"/>
        <v/>
      </c>
      <c r="BA11" s="77" t="str">
        <f t="shared" si="2"/>
        <v/>
      </c>
      <c r="BB11" s="78" t="str">
        <f t="shared" si="3"/>
        <v/>
      </c>
      <c r="BC11" s="79" t="str">
        <f t="shared" si="4"/>
        <v/>
      </c>
      <c r="BD11" s="251"/>
    </row>
    <row r="12" spans="1:56" ht="91.5" hidden="1" customHeight="1">
      <c r="A12" s="71"/>
      <c r="B12" s="80"/>
      <c r="C12" s="36"/>
      <c r="D12" s="42">
        <f>AO5</f>
        <v>0</v>
      </c>
      <c r="E12" s="36" t="s">
        <v>21</v>
      </c>
      <c r="F12" s="43">
        <f>AM5</f>
        <v>0</v>
      </c>
      <c r="G12" s="37"/>
      <c r="H12" s="36"/>
      <c r="I12" s="42">
        <f>AO6</f>
        <v>0</v>
      </c>
      <c r="J12" s="36" t="s">
        <v>21</v>
      </c>
      <c r="K12" s="43">
        <f>AM6</f>
        <v>0</v>
      </c>
      <c r="L12" s="37"/>
      <c r="M12" s="36"/>
      <c r="N12" s="42">
        <f>AO7</f>
        <v>0</v>
      </c>
      <c r="O12" s="36" t="s">
        <v>21</v>
      </c>
      <c r="P12" s="43">
        <f>AM7</f>
        <v>0</v>
      </c>
      <c r="Q12" s="44"/>
      <c r="R12" s="45"/>
      <c r="S12" s="42">
        <f>AO8</f>
        <v>0</v>
      </c>
      <c r="T12" s="36" t="s">
        <v>21</v>
      </c>
      <c r="U12" s="43">
        <f>AM8</f>
        <v>0</v>
      </c>
      <c r="V12" s="37"/>
      <c r="W12" s="45"/>
      <c r="X12" s="42">
        <f>AO9</f>
        <v>0</v>
      </c>
      <c r="Y12" s="36" t="s">
        <v>21</v>
      </c>
      <c r="Z12" s="43">
        <f>AM9</f>
        <v>0</v>
      </c>
      <c r="AA12" s="81"/>
      <c r="AB12" s="82"/>
      <c r="AC12" s="42">
        <f>AO10</f>
        <v>0</v>
      </c>
      <c r="AD12" s="36" t="s">
        <v>21</v>
      </c>
      <c r="AE12" s="43">
        <f>AM10</f>
        <v>0</v>
      </c>
      <c r="AF12" s="37"/>
      <c r="AG12" s="36"/>
      <c r="AH12" s="42">
        <f>AO11</f>
        <v>0</v>
      </c>
      <c r="AI12" s="36" t="s">
        <v>21</v>
      </c>
      <c r="AJ12" s="43">
        <f>AM11</f>
        <v>0</v>
      </c>
      <c r="AK12" s="37"/>
      <c r="AL12" s="570"/>
      <c r="AM12" s="554"/>
      <c r="AN12" s="554"/>
      <c r="AO12" s="554"/>
      <c r="AP12" s="555"/>
      <c r="AQ12" s="45"/>
      <c r="AR12" s="42"/>
      <c r="AS12" s="15" t="s">
        <v>21</v>
      </c>
      <c r="AT12" s="43"/>
      <c r="AU12" s="46"/>
      <c r="AV12" s="83" t="str">
        <f t="shared" si="7"/>
        <v/>
      </c>
      <c r="AW12" s="84" t="str">
        <f t="shared" si="5"/>
        <v/>
      </c>
      <c r="AX12" s="84" t="str">
        <f t="shared" si="0"/>
        <v/>
      </c>
      <c r="AY12" s="85" t="str">
        <f t="shared" si="1"/>
        <v/>
      </c>
      <c r="AZ12" s="86" t="str">
        <f t="shared" si="6"/>
        <v/>
      </c>
      <c r="BA12" s="87" t="str">
        <f t="shared" si="2"/>
        <v/>
      </c>
      <c r="BB12" s="88" t="str">
        <f t="shared" si="3"/>
        <v/>
      </c>
      <c r="BC12" s="89" t="str">
        <f t="shared" si="4"/>
        <v/>
      </c>
      <c r="BD12" s="254"/>
    </row>
    <row r="13" spans="1:56" ht="91.5" hidden="1" customHeight="1" thickBot="1">
      <c r="A13" s="91"/>
      <c r="B13" s="92"/>
      <c r="C13" s="93"/>
      <c r="D13" s="94">
        <f>AT5</f>
        <v>0</v>
      </c>
      <c r="E13" s="93" t="s">
        <v>21</v>
      </c>
      <c r="F13" s="95">
        <f>AR5</f>
        <v>0</v>
      </c>
      <c r="G13" s="96"/>
      <c r="H13" s="93"/>
      <c r="I13" s="94">
        <f>AT6</f>
        <v>0</v>
      </c>
      <c r="J13" s="93" t="s">
        <v>21</v>
      </c>
      <c r="K13" s="95">
        <f>AR6</f>
        <v>0</v>
      </c>
      <c r="L13" s="96"/>
      <c r="M13" s="93"/>
      <c r="N13" s="94">
        <f>AT7</f>
        <v>0</v>
      </c>
      <c r="O13" s="93" t="s">
        <v>21</v>
      </c>
      <c r="P13" s="95">
        <f>AR7</f>
        <v>0</v>
      </c>
      <c r="Q13" s="97"/>
      <c r="R13" s="98"/>
      <c r="S13" s="94">
        <f>AT8</f>
        <v>0</v>
      </c>
      <c r="T13" s="93" t="s">
        <v>21</v>
      </c>
      <c r="U13" s="95">
        <f>AR8</f>
        <v>0</v>
      </c>
      <c r="V13" s="96"/>
      <c r="W13" s="98"/>
      <c r="X13" s="94">
        <f>AT9</f>
        <v>0</v>
      </c>
      <c r="Y13" s="93" t="s">
        <v>21</v>
      </c>
      <c r="Z13" s="95">
        <f>AR9</f>
        <v>0</v>
      </c>
      <c r="AA13" s="99"/>
      <c r="AB13" s="100"/>
      <c r="AC13" s="94">
        <f>AT10</f>
        <v>0</v>
      </c>
      <c r="AD13" s="93" t="s">
        <v>21</v>
      </c>
      <c r="AE13" s="95">
        <f>AR10</f>
        <v>0</v>
      </c>
      <c r="AF13" s="96"/>
      <c r="AG13" s="93"/>
      <c r="AH13" s="94">
        <f>AT11</f>
        <v>0</v>
      </c>
      <c r="AI13" s="93" t="s">
        <v>21</v>
      </c>
      <c r="AJ13" s="95">
        <f>AR11</f>
        <v>0</v>
      </c>
      <c r="AK13" s="96"/>
      <c r="AL13" s="93"/>
      <c r="AM13" s="94">
        <f>AT12</f>
        <v>0</v>
      </c>
      <c r="AN13" s="93" t="s">
        <v>21</v>
      </c>
      <c r="AO13" s="95">
        <f>AR12</f>
        <v>0</v>
      </c>
      <c r="AP13" s="97"/>
      <c r="AQ13" s="546"/>
      <c r="AR13" s="547"/>
      <c r="AS13" s="547"/>
      <c r="AT13" s="547"/>
      <c r="AU13" s="548"/>
      <c r="AV13" s="101" t="str">
        <f t="shared" si="7"/>
        <v/>
      </c>
      <c r="AW13" s="102" t="str">
        <f t="shared" si="5"/>
        <v/>
      </c>
      <c r="AX13" s="102" t="str">
        <f t="shared" si="0"/>
        <v/>
      </c>
      <c r="AY13" s="103" t="str">
        <f t="shared" si="1"/>
        <v/>
      </c>
      <c r="AZ13" s="104" t="str">
        <f t="shared" si="6"/>
        <v/>
      </c>
      <c r="BA13" s="105" t="str">
        <f t="shared" si="2"/>
        <v/>
      </c>
      <c r="BB13" s="106" t="str">
        <f t="shared" si="3"/>
        <v/>
      </c>
      <c r="BC13" s="107" t="str">
        <f t="shared" si="4"/>
        <v/>
      </c>
      <c r="BD13" s="255"/>
    </row>
    <row r="14" spans="1:56" ht="30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256"/>
    </row>
    <row r="15" spans="1:56" ht="30" customHeight="1">
      <c r="A15" s="608" t="s">
        <v>39</v>
      </c>
      <c r="B15" s="609"/>
      <c r="C15" s="592" t="str">
        <f>A17</f>
        <v>f</v>
      </c>
      <c r="D15" s="585"/>
      <c r="E15" s="585"/>
      <c r="F15" s="585"/>
      <c r="G15" s="585"/>
      <c r="H15" s="585" t="str">
        <f>A18</f>
        <v>g</v>
      </c>
      <c r="I15" s="585"/>
      <c r="J15" s="585"/>
      <c r="K15" s="585"/>
      <c r="L15" s="585"/>
      <c r="M15" s="585" t="str">
        <f>A19</f>
        <v>h</v>
      </c>
      <c r="N15" s="585"/>
      <c r="O15" s="585"/>
      <c r="P15" s="585"/>
      <c r="Q15" s="586"/>
      <c r="R15" s="585" t="str">
        <f>A20</f>
        <v>i</v>
      </c>
      <c r="S15" s="585"/>
      <c r="T15" s="585"/>
      <c r="U15" s="585"/>
      <c r="V15" s="586"/>
      <c r="W15" s="590"/>
      <c r="X15" s="591"/>
      <c r="Y15" s="591"/>
      <c r="Z15" s="591"/>
      <c r="AA15" s="591"/>
      <c r="AB15" s="582">
        <f>A22</f>
        <v>0</v>
      </c>
      <c r="AC15" s="551"/>
      <c r="AD15" s="551"/>
      <c r="AE15" s="551"/>
      <c r="AF15" s="551"/>
      <c r="AG15" s="582">
        <f>A23</f>
        <v>0</v>
      </c>
      <c r="AH15" s="551"/>
      <c r="AI15" s="551"/>
      <c r="AJ15" s="551"/>
      <c r="AK15" s="551"/>
      <c r="AL15" s="551">
        <f>A24</f>
        <v>0</v>
      </c>
      <c r="AM15" s="551"/>
      <c r="AN15" s="551"/>
      <c r="AO15" s="551"/>
      <c r="AP15" s="551"/>
      <c r="AQ15" s="551">
        <f>A25</f>
        <v>0</v>
      </c>
      <c r="AR15" s="551"/>
      <c r="AS15" s="551"/>
      <c r="AT15" s="551"/>
      <c r="AU15" s="552"/>
      <c r="AV15" s="566" t="s">
        <v>11</v>
      </c>
      <c r="AW15" s="538" t="s">
        <v>11</v>
      </c>
      <c r="AX15" s="538" t="s">
        <v>12</v>
      </c>
      <c r="AY15" s="538" t="s">
        <v>13</v>
      </c>
      <c r="AZ15" s="534" t="s">
        <v>14</v>
      </c>
      <c r="BA15" s="536" t="s">
        <v>15</v>
      </c>
      <c r="BB15" s="538" t="s">
        <v>16</v>
      </c>
      <c r="BC15" s="534" t="s">
        <v>17</v>
      </c>
      <c r="BD15" s="493" t="s">
        <v>18</v>
      </c>
    </row>
    <row r="16" spans="1:56" ht="91.5" customHeight="1" thickBot="1">
      <c r="A16" s="610"/>
      <c r="B16" s="611"/>
      <c r="C16" s="583" t="str">
        <f>B17</f>
        <v>スーパーモンキーズ</v>
      </c>
      <c r="D16" s="575"/>
      <c r="E16" s="575"/>
      <c r="F16" s="575"/>
      <c r="G16" s="575"/>
      <c r="H16" s="571" t="str">
        <f>B18</f>
        <v>岐阜ＮＢＳ</v>
      </c>
      <c r="I16" s="572"/>
      <c r="J16" s="572"/>
      <c r="K16" s="572"/>
      <c r="L16" s="584"/>
      <c r="M16" s="568" t="str">
        <f>B19</f>
        <v>GALAXY</v>
      </c>
      <c r="N16" s="569"/>
      <c r="O16" s="569"/>
      <c r="P16" s="569"/>
      <c r="Q16" s="569"/>
      <c r="R16" s="575" t="str">
        <f>B20</f>
        <v>国リハMens　チーム雷</v>
      </c>
      <c r="S16" s="575"/>
      <c r="T16" s="575"/>
      <c r="U16" s="575"/>
      <c r="V16" s="568"/>
      <c r="W16" s="612"/>
      <c r="X16" s="613"/>
      <c r="Y16" s="613"/>
      <c r="Z16" s="613"/>
      <c r="AA16" s="614"/>
      <c r="AB16" s="549">
        <f>B22</f>
        <v>0</v>
      </c>
      <c r="AC16" s="549"/>
      <c r="AD16" s="549"/>
      <c r="AE16" s="549"/>
      <c r="AF16" s="550"/>
      <c r="AG16" s="549">
        <f>B23</f>
        <v>0</v>
      </c>
      <c r="AH16" s="549"/>
      <c r="AI16" s="549"/>
      <c r="AJ16" s="549"/>
      <c r="AK16" s="550"/>
      <c r="AL16" s="556">
        <f>B24</f>
        <v>0</v>
      </c>
      <c r="AM16" s="549"/>
      <c r="AN16" s="549"/>
      <c r="AO16" s="549"/>
      <c r="AP16" s="550"/>
      <c r="AQ16" s="556">
        <f>B25</f>
        <v>0</v>
      </c>
      <c r="AR16" s="549"/>
      <c r="AS16" s="549"/>
      <c r="AT16" s="549"/>
      <c r="AU16" s="557"/>
      <c r="AV16" s="567"/>
      <c r="AW16" s="539"/>
      <c r="AX16" s="539"/>
      <c r="AY16" s="539"/>
      <c r="AZ16" s="535"/>
      <c r="BA16" s="537"/>
      <c r="BB16" s="539"/>
      <c r="BC16" s="535"/>
      <c r="BD16" s="494"/>
    </row>
    <row r="17" spans="1:56" ht="91.5" customHeight="1">
      <c r="A17" s="4" t="s">
        <v>41</v>
      </c>
      <c r="B17" s="5" t="s">
        <v>63</v>
      </c>
      <c r="C17" s="593"/>
      <c r="D17" s="594"/>
      <c r="E17" s="594"/>
      <c r="F17" s="594"/>
      <c r="G17" s="595"/>
      <c r="H17" s="386" t="s">
        <v>122</v>
      </c>
      <c r="I17" s="320">
        <v>7</v>
      </c>
      <c r="J17" s="321" t="s">
        <v>20</v>
      </c>
      <c r="K17" s="322">
        <v>1</v>
      </c>
      <c r="L17" s="323" t="s">
        <v>32</v>
      </c>
      <c r="M17" s="386" t="s">
        <v>121</v>
      </c>
      <c r="N17" s="320">
        <v>12</v>
      </c>
      <c r="O17" s="321" t="s">
        <v>20</v>
      </c>
      <c r="P17" s="322">
        <v>8</v>
      </c>
      <c r="Q17" s="324" t="s">
        <v>241</v>
      </c>
      <c r="R17" s="383" t="s">
        <v>120</v>
      </c>
      <c r="S17" s="325">
        <v>11</v>
      </c>
      <c r="T17" s="321" t="s">
        <v>20</v>
      </c>
      <c r="U17" s="326">
        <v>1</v>
      </c>
      <c r="V17" s="327" t="s">
        <v>241</v>
      </c>
      <c r="W17" s="111"/>
      <c r="X17" s="112"/>
      <c r="Y17" s="113"/>
      <c r="Z17" s="114"/>
      <c r="AA17" s="115"/>
      <c r="AB17" s="116"/>
      <c r="AC17" s="14"/>
      <c r="AD17" s="15" t="s">
        <v>20</v>
      </c>
      <c r="AE17" s="16"/>
      <c r="AF17" s="19"/>
      <c r="AG17" s="20"/>
      <c r="AH17" s="6"/>
      <c r="AI17" s="7" t="s">
        <v>20</v>
      </c>
      <c r="AJ17" s="8"/>
      <c r="AK17" s="9"/>
      <c r="AL17" s="20"/>
      <c r="AM17" s="6"/>
      <c r="AN17" s="20" t="s">
        <v>20</v>
      </c>
      <c r="AO17" s="8"/>
      <c r="AP17" s="10"/>
      <c r="AQ17" s="21"/>
      <c r="AR17" s="6"/>
      <c r="AS17" s="7" t="s">
        <v>20</v>
      </c>
      <c r="AT17" s="8"/>
      <c r="AU17" s="22"/>
      <c r="AV17" s="446">
        <f t="shared" ref="AV17:AV25" si="8">IF(B17="","",COUNTIF(C17:AU17,$G$72))</f>
        <v>3</v>
      </c>
      <c r="AW17" s="447">
        <f t="shared" ref="AW17:AW25" si="9">IF(B17="","",COUNTIF(C17:AU17,$G$75))</f>
        <v>0</v>
      </c>
      <c r="AX17" s="447">
        <f t="shared" ref="AX17:AX25" si="10">IF(B17="","",COUNTIF(C17:AU17,$G$73))</f>
        <v>0</v>
      </c>
      <c r="AY17" s="448">
        <f t="shared" ref="AY17:AY25" si="11">IF(B17="","",COUNTIF(C17:AU17,$G$74))</f>
        <v>0</v>
      </c>
      <c r="AZ17" s="449">
        <f t="shared" ref="AZ17:AZ25" si="12">IF(B17="","",AV17*$AZ$72+AW17*$AZ$75+AY17*$AZ$74)</f>
        <v>9</v>
      </c>
      <c r="BA17" s="450">
        <f t="shared" ref="BA17:BA25" si="13">IF(B17="","",SUM(D17,I17,N17,S17,X17,AC17,AH17,AM17,AR17))</f>
        <v>30</v>
      </c>
      <c r="BB17" s="451">
        <f t="shared" ref="BB17:BB25" si="14">IF(B17="","",SUM(F17,K17,P17,U17,Z17,AE17,AJ17,AO17,AT17))</f>
        <v>10</v>
      </c>
      <c r="BC17" s="452">
        <f t="shared" ref="BC17:BC25" si="15">IF(B17="","",BA17-BB17)</f>
        <v>20</v>
      </c>
      <c r="BD17" s="264">
        <v>1</v>
      </c>
    </row>
    <row r="18" spans="1:56" ht="91.5" customHeight="1">
      <c r="A18" s="23" t="s">
        <v>42</v>
      </c>
      <c r="B18" s="24" t="s">
        <v>34</v>
      </c>
      <c r="C18" s="387" t="str">
        <f>H17</f>
        <v>Ｍ７</v>
      </c>
      <c r="D18" s="328">
        <f>K17</f>
        <v>1</v>
      </c>
      <c r="E18" s="329" t="s">
        <v>20</v>
      </c>
      <c r="F18" s="330">
        <f>I17</f>
        <v>7</v>
      </c>
      <c r="G18" s="331" t="s">
        <v>242</v>
      </c>
      <c r="H18" s="596"/>
      <c r="I18" s="597"/>
      <c r="J18" s="597"/>
      <c r="K18" s="597"/>
      <c r="L18" s="598"/>
      <c r="M18" s="387" t="s">
        <v>123</v>
      </c>
      <c r="N18" s="328">
        <v>13</v>
      </c>
      <c r="O18" s="329" t="s">
        <v>20</v>
      </c>
      <c r="P18" s="330">
        <v>8</v>
      </c>
      <c r="Q18" s="332" t="s">
        <v>241</v>
      </c>
      <c r="R18" s="384" t="s">
        <v>124</v>
      </c>
      <c r="S18" s="328">
        <v>12</v>
      </c>
      <c r="T18" s="329" t="s">
        <v>20</v>
      </c>
      <c r="U18" s="330">
        <v>2</v>
      </c>
      <c r="V18" s="332" t="s">
        <v>241</v>
      </c>
      <c r="W18" s="111"/>
      <c r="X18" s="112"/>
      <c r="Y18" s="113"/>
      <c r="Z18" s="114"/>
      <c r="AA18" s="115"/>
      <c r="AB18" s="117"/>
      <c r="AC18" s="29"/>
      <c r="AD18" s="20" t="s">
        <v>20</v>
      </c>
      <c r="AE18" s="30"/>
      <c r="AF18" s="9"/>
      <c r="AG18" s="15"/>
      <c r="AH18" s="25"/>
      <c r="AI18" s="15" t="s">
        <v>20</v>
      </c>
      <c r="AJ18" s="26"/>
      <c r="AK18" s="19"/>
      <c r="AL18" s="15"/>
      <c r="AM18" s="25"/>
      <c r="AN18" s="15" t="s">
        <v>20</v>
      </c>
      <c r="AO18" s="26"/>
      <c r="AP18" s="27"/>
      <c r="AQ18" s="31"/>
      <c r="AR18" s="25"/>
      <c r="AS18" s="15" t="s">
        <v>20</v>
      </c>
      <c r="AT18" s="26"/>
      <c r="AU18" s="32"/>
      <c r="AV18" s="453">
        <f t="shared" si="8"/>
        <v>2</v>
      </c>
      <c r="AW18" s="454">
        <f t="shared" si="9"/>
        <v>0</v>
      </c>
      <c r="AX18" s="454">
        <f t="shared" si="10"/>
        <v>1</v>
      </c>
      <c r="AY18" s="455">
        <f t="shared" si="11"/>
        <v>0</v>
      </c>
      <c r="AZ18" s="456">
        <f t="shared" si="12"/>
        <v>6</v>
      </c>
      <c r="BA18" s="457">
        <f t="shared" si="13"/>
        <v>26</v>
      </c>
      <c r="BB18" s="458">
        <f t="shared" si="14"/>
        <v>17</v>
      </c>
      <c r="BC18" s="459">
        <f t="shared" si="15"/>
        <v>9</v>
      </c>
      <c r="BD18" s="265">
        <v>2</v>
      </c>
    </row>
    <row r="19" spans="1:56" ht="91.5" customHeight="1">
      <c r="A19" s="34" t="s">
        <v>43</v>
      </c>
      <c r="B19" s="35" t="s">
        <v>249</v>
      </c>
      <c r="C19" s="388" t="str">
        <f>M17</f>
        <v>Ｍ５</v>
      </c>
      <c r="D19" s="333">
        <f>P17</f>
        <v>8</v>
      </c>
      <c r="E19" s="334" t="s">
        <v>20</v>
      </c>
      <c r="F19" s="335">
        <f>N17</f>
        <v>12</v>
      </c>
      <c r="G19" s="336" t="s">
        <v>31</v>
      </c>
      <c r="H19" s="388" t="str">
        <f>M18</f>
        <v>Ｓ２</v>
      </c>
      <c r="I19" s="333">
        <f>P18</f>
        <v>8</v>
      </c>
      <c r="J19" s="334" t="s">
        <v>20</v>
      </c>
      <c r="K19" s="335">
        <f>N18</f>
        <v>13</v>
      </c>
      <c r="L19" s="336" t="s">
        <v>31</v>
      </c>
      <c r="M19" s="599"/>
      <c r="N19" s="600"/>
      <c r="O19" s="600"/>
      <c r="P19" s="600"/>
      <c r="Q19" s="600"/>
      <c r="R19" s="385" t="s">
        <v>125</v>
      </c>
      <c r="S19" s="337">
        <v>6</v>
      </c>
      <c r="T19" s="338" t="s">
        <v>20</v>
      </c>
      <c r="U19" s="339">
        <v>16</v>
      </c>
      <c r="V19" s="340" t="s">
        <v>242</v>
      </c>
      <c r="W19" s="119"/>
      <c r="X19" s="120"/>
      <c r="Y19" s="121"/>
      <c r="Z19" s="122"/>
      <c r="AA19" s="123"/>
      <c r="AB19" s="124"/>
      <c r="AC19" s="38"/>
      <c r="AD19" s="39" t="s">
        <v>20</v>
      </c>
      <c r="AE19" s="40"/>
      <c r="AF19" s="19"/>
      <c r="AG19" s="36"/>
      <c r="AH19" s="42"/>
      <c r="AI19" s="36" t="s">
        <v>20</v>
      </c>
      <c r="AJ19" s="43"/>
      <c r="AK19" s="37"/>
      <c r="AL19" s="36"/>
      <c r="AM19" s="42"/>
      <c r="AN19" s="36" t="s">
        <v>20</v>
      </c>
      <c r="AO19" s="43"/>
      <c r="AP19" s="44"/>
      <c r="AQ19" s="45"/>
      <c r="AR19" s="42"/>
      <c r="AS19" s="36" t="s">
        <v>20</v>
      </c>
      <c r="AT19" s="43"/>
      <c r="AU19" s="46"/>
      <c r="AV19" s="460">
        <f t="shared" si="8"/>
        <v>0</v>
      </c>
      <c r="AW19" s="461">
        <f t="shared" si="9"/>
        <v>0</v>
      </c>
      <c r="AX19" s="461">
        <f t="shared" si="10"/>
        <v>3</v>
      </c>
      <c r="AY19" s="462">
        <f t="shared" si="11"/>
        <v>0</v>
      </c>
      <c r="AZ19" s="463">
        <f t="shared" si="12"/>
        <v>0</v>
      </c>
      <c r="BA19" s="464">
        <f t="shared" si="13"/>
        <v>22</v>
      </c>
      <c r="BB19" s="465">
        <f t="shared" si="14"/>
        <v>41</v>
      </c>
      <c r="BC19" s="466">
        <f t="shared" si="15"/>
        <v>-19</v>
      </c>
      <c r="BD19" s="266">
        <v>4</v>
      </c>
    </row>
    <row r="20" spans="1:56" ht="91.5" customHeight="1" thickBot="1">
      <c r="A20" s="125" t="s">
        <v>44</v>
      </c>
      <c r="B20" s="126" t="s">
        <v>36</v>
      </c>
      <c r="C20" s="389" t="str">
        <f>R17</f>
        <v>Ｍ２</v>
      </c>
      <c r="D20" s="341">
        <f>U17</f>
        <v>1</v>
      </c>
      <c r="E20" s="342" t="s">
        <v>20</v>
      </c>
      <c r="F20" s="343">
        <f>S17</f>
        <v>11</v>
      </c>
      <c r="G20" s="344" t="s">
        <v>31</v>
      </c>
      <c r="H20" s="389" t="str">
        <f>R18</f>
        <v>Ｓ５</v>
      </c>
      <c r="I20" s="341">
        <f>U18</f>
        <v>2</v>
      </c>
      <c r="J20" s="342" t="s">
        <v>20</v>
      </c>
      <c r="K20" s="343">
        <f>S18</f>
        <v>12</v>
      </c>
      <c r="L20" s="344" t="s">
        <v>31</v>
      </c>
      <c r="M20" s="389" t="str">
        <f>R19</f>
        <v>Ｓ７</v>
      </c>
      <c r="N20" s="341">
        <f>U19</f>
        <v>16</v>
      </c>
      <c r="O20" s="342" t="s">
        <v>20</v>
      </c>
      <c r="P20" s="343">
        <f>S19</f>
        <v>6</v>
      </c>
      <c r="Q20" s="345" t="s">
        <v>32</v>
      </c>
      <c r="R20" s="601"/>
      <c r="S20" s="602"/>
      <c r="T20" s="602"/>
      <c r="U20" s="602"/>
      <c r="V20" s="602"/>
      <c r="W20" s="127"/>
      <c r="X20" s="128"/>
      <c r="Y20" s="129"/>
      <c r="Z20" s="130"/>
      <c r="AA20" s="131"/>
      <c r="AB20" s="93"/>
      <c r="AC20" s="94"/>
      <c r="AD20" s="93" t="s">
        <v>20</v>
      </c>
      <c r="AE20" s="95"/>
      <c r="AF20" s="96"/>
      <c r="AG20" s="93"/>
      <c r="AH20" s="94"/>
      <c r="AI20" s="93" t="s">
        <v>20</v>
      </c>
      <c r="AJ20" s="95"/>
      <c r="AK20" s="96"/>
      <c r="AL20" s="93"/>
      <c r="AM20" s="94"/>
      <c r="AN20" s="93" t="s">
        <v>20</v>
      </c>
      <c r="AO20" s="95"/>
      <c r="AP20" s="97"/>
      <c r="AQ20" s="98"/>
      <c r="AR20" s="94"/>
      <c r="AS20" s="93" t="s">
        <v>20</v>
      </c>
      <c r="AT20" s="95"/>
      <c r="AU20" s="132"/>
      <c r="AV20" s="467">
        <f t="shared" si="8"/>
        <v>1</v>
      </c>
      <c r="AW20" s="468">
        <f t="shared" si="9"/>
        <v>0</v>
      </c>
      <c r="AX20" s="468">
        <f t="shared" si="10"/>
        <v>2</v>
      </c>
      <c r="AY20" s="469">
        <f t="shared" si="11"/>
        <v>0</v>
      </c>
      <c r="AZ20" s="470">
        <f t="shared" si="12"/>
        <v>3</v>
      </c>
      <c r="BA20" s="471">
        <f t="shared" si="13"/>
        <v>19</v>
      </c>
      <c r="BB20" s="472">
        <f t="shared" si="14"/>
        <v>29</v>
      </c>
      <c r="BC20" s="473">
        <f t="shared" si="15"/>
        <v>-10</v>
      </c>
      <c r="BD20" s="267">
        <v>3</v>
      </c>
    </row>
    <row r="21" spans="1:56" ht="91.5" hidden="1" customHeight="1">
      <c r="A21" s="133"/>
      <c r="B21" s="134"/>
      <c r="C21" s="7"/>
      <c r="D21" s="11">
        <f>Z17</f>
        <v>0</v>
      </c>
      <c r="E21" s="7" t="s">
        <v>20</v>
      </c>
      <c r="F21" s="12">
        <f>X17</f>
        <v>0</v>
      </c>
      <c r="G21" s="13"/>
      <c r="H21" s="7"/>
      <c r="I21" s="11">
        <f>Z18</f>
        <v>0</v>
      </c>
      <c r="J21" s="7" t="s">
        <v>20</v>
      </c>
      <c r="K21" s="12">
        <f>X18</f>
        <v>0</v>
      </c>
      <c r="L21" s="13"/>
      <c r="M21" s="7"/>
      <c r="N21" s="11">
        <f>Z19</f>
        <v>0</v>
      </c>
      <c r="O21" s="7" t="s">
        <v>20</v>
      </c>
      <c r="P21" s="12">
        <f>X19</f>
        <v>0</v>
      </c>
      <c r="Q21" s="110"/>
      <c r="R21" s="135"/>
      <c r="S21" s="11">
        <f>Z20</f>
        <v>0</v>
      </c>
      <c r="T21" s="7" t="s">
        <v>20</v>
      </c>
      <c r="U21" s="12">
        <f>X20</f>
        <v>0</v>
      </c>
      <c r="V21" s="110"/>
      <c r="W21" s="562"/>
      <c r="X21" s="544"/>
      <c r="Y21" s="544"/>
      <c r="Z21" s="544"/>
      <c r="AA21" s="545"/>
      <c r="AB21" s="7"/>
      <c r="AC21" s="11"/>
      <c r="AD21" s="7" t="s">
        <v>20</v>
      </c>
      <c r="AE21" s="12"/>
      <c r="AF21" s="13"/>
      <c r="AG21" s="7"/>
      <c r="AH21" s="11"/>
      <c r="AI21" s="7" t="s">
        <v>20</v>
      </c>
      <c r="AJ21" s="12"/>
      <c r="AK21" s="13"/>
      <c r="AL21" s="7"/>
      <c r="AM21" s="11"/>
      <c r="AN21" s="7" t="s">
        <v>20</v>
      </c>
      <c r="AO21" s="12"/>
      <c r="AP21" s="110"/>
      <c r="AQ21" s="135"/>
      <c r="AR21" s="11"/>
      <c r="AS21" s="7" t="s">
        <v>20</v>
      </c>
      <c r="AT21" s="12"/>
      <c r="AU21" s="136"/>
      <c r="AV21" s="137" t="str">
        <f t="shared" si="8"/>
        <v/>
      </c>
      <c r="AW21" s="138" t="str">
        <f t="shared" si="9"/>
        <v/>
      </c>
      <c r="AX21" s="138" t="str">
        <f t="shared" si="10"/>
        <v/>
      </c>
      <c r="AY21" s="139" t="str">
        <f t="shared" si="11"/>
        <v/>
      </c>
      <c r="AZ21" s="140" t="str">
        <f t="shared" si="12"/>
        <v/>
      </c>
      <c r="BA21" s="141" t="str">
        <f t="shared" si="13"/>
        <v/>
      </c>
      <c r="BB21" s="142" t="str">
        <f t="shared" si="14"/>
        <v/>
      </c>
      <c r="BC21" s="143" t="str">
        <f t="shared" si="15"/>
        <v/>
      </c>
      <c r="BD21" s="144"/>
    </row>
    <row r="22" spans="1:56" ht="91.5" hidden="1" customHeight="1">
      <c r="A22" s="60"/>
      <c r="B22" s="61"/>
      <c r="C22" s="20"/>
      <c r="D22" s="6">
        <f>AE17</f>
        <v>0</v>
      </c>
      <c r="E22" s="20" t="s">
        <v>20</v>
      </c>
      <c r="F22" s="8">
        <f>AC17</f>
        <v>0</v>
      </c>
      <c r="G22" s="9"/>
      <c r="H22" s="20"/>
      <c r="I22" s="6">
        <f>AE18</f>
        <v>0</v>
      </c>
      <c r="J22" s="20" t="s">
        <v>20</v>
      </c>
      <c r="K22" s="8">
        <f>AC18</f>
        <v>0</v>
      </c>
      <c r="L22" s="9"/>
      <c r="M22" s="20"/>
      <c r="N22" s="6">
        <f>AE19</f>
        <v>0</v>
      </c>
      <c r="O22" s="20" t="s">
        <v>20</v>
      </c>
      <c r="P22" s="8">
        <f>AC19</f>
        <v>0</v>
      </c>
      <c r="Q22" s="10"/>
      <c r="R22" s="21"/>
      <c r="S22" s="6">
        <f>AE20</f>
        <v>0</v>
      </c>
      <c r="T22" s="20" t="s">
        <v>20</v>
      </c>
      <c r="U22" s="8">
        <f>AC20</f>
        <v>0</v>
      </c>
      <c r="V22" s="10"/>
      <c r="W22" s="145"/>
      <c r="X22" s="6">
        <f>AE21</f>
        <v>0</v>
      </c>
      <c r="Y22" s="20" t="s">
        <v>20</v>
      </c>
      <c r="Z22" s="8">
        <f>AC21</f>
        <v>0</v>
      </c>
      <c r="AA22" s="9"/>
      <c r="AB22" s="563"/>
      <c r="AC22" s="564"/>
      <c r="AD22" s="564"/>
      <c r="AE22" s="564"/>
      <c r="AF22" s="565"/>
      <c r="AG22" s="20"/>
      <c r="AH22" s="6"/>
      <c r="AI22" s="20" t="s">
        <v>20</v>
      </c>
      <c r="AJ22" s="8"/>
      <c r="AK22" s="9"/>
      <c r="AL22" s="20"/>
      <c r="AM22" s="6"/>
      <c r="AN22" s="20" t="s">
        <v>20</v>
      </c>
      <c r="AO22" s="8"/>
      <c r="AP22" s="10"/>
      <c r="AQ22" s="21"/>
      <c r="AR22" s="6"/>
      <c r="AS22" s="20" t="s">
        <v>20</v>
      </c>
      <c r="AT22" s="8"/>
      <c r="AU22" s="22"/>
      <c r="AV22" s="63" t="str">
        <f t="shared" si="8"/>
        <v/>
      </c>
      <c r="AW22" s="64" t="str">
        <f t="shared" si="9"/>
        <v/>
      </c>
      <c r="AX22" s="64" t="str">
        <f t="shared" si="10"/>
        <v/>
      </c>
      <c r="AY22" s="65" t="str">
        <f t="shared" si="11"/>
        <v/>
      </c>
      <c r="AZ22" s="66" t="str">
        <f t="shared" si="12"/>
        <v/>
      </c>
      <c r="BA22" s="67" t="str">
        <f t="shared" si="13"/>
        <v/>
      </c>
      <c r="BB22" s="68" t="str">
        <f t="shared" si="14"/>
        <v/>
      </c>
      <c r="BC22" s="69" t="str">
        <f t="shared" si="15"/>
        <v/>
      </c>
      <c r="BD22" s="70"/>
    </row>
    <row r="23" spans="1:56" ht="91.5" hidden="1" customHeight="1">
      <c r="A23" s="71"/>
      <c r="B23" s="72"/>
      <c r="C23" s="15"/>
      <c r="D23" s="25">
        <f>AJ17</f>
        <v>0</v>
      </c>
      <c r="E23" s="15" t="s">
        <v>20</v>
      </c>
      <c r="F23" s="26">
        <f>AH17</f>
        <v>0</v>
      </c>
      <c r="G23" s="19"/>
      <c r="H23" s="15"/>
      <c r="I23" s="25">
        <f>AJ18</f>
        <v>0</v>
      </c>
      <c r="J23" s="15" t="s">
        <v>20</v>
      </c>
      <c r="K23" s="26">
        <f>AH18</f>
        <v>0</v>
      </c>
      <c r="L23" s="19"/>
      <c r="M23" s="15"/>
      <c r="N23" s="25">
        <f>AJ19</f>
        <v>0</v>
      </c>
      <c r="O23" s="15" t="s">
        <v>20</v>
      </c>
      <c r="P23" s="26">
        <f>AH19</f>
        <v>0</v>
      </c>
      <c r="Q23" s="27"/>
      <c r="R23" s="31"/>
      <c r="S23" s="25">
        <f>AJ20</f>
        <v>0</v>
      </c>
      <c r="T23" s="15" t="s">
        <v>20</v>
      </c>
      <c r="U23" s="26">
        <f>AH20</f>
        <v>0</v>
      </c>
      <c r="V23" s="27"/>
      <c r="W23" s="48"/>
      <c r="X23" s="25">
        <f>AJ21</f>
        <v>0</v>
      </c>
      <c r="Y23" s="15" t="s">
        <v>20</v>
      </c>
      <c r="Z23" s="26">
        <f>AH21</f>
        <v>0</v>
      </c>
      <c r="AA23" s="19"/>
      <c r="AB23" s="15"/>
      <c r="AC23" s="25">
        <f>AJ22</f>
        <v>0</v>
      </c>
      <c r="AD23" s="15" t="s">
        <v>20</v>
      </c>
      <c r="AE23" s="26">
        <f>AH22</f>
        <v>0</v>
      </c>
      <c r="AF23" s="19"/>
      <c r="AG23" s="553"/>
      <c r="AH23" s="554"/>
      <c r="AI23" s="554"/>
      <c r="AJ23" s="554"/>
      <c r="AK23" s="555"/>
      <c r="AL23" s="15"/>
      <c r="AM23" s="25"/>
      <c r="AN23" s="15" t="s">
        <v>20</v>
      </c>
      <c r="AO23" s="26"/>
      <c r="AP23" s="27"/>
      <c r="AQ23" s="31"/>
      <c r="AR23" s="25"/>
      <c r="AS23" s="15" t="s">
        <v>20</v>
      </c>
      <c r="AT23" s="26"/>
      <c r="AU23" s="32"/>
      <c r="AV23" s="73" t="str">
        <f t="shared" si="8"/>
        <v/>
      </c>
      <c r="AW23" s="74" t="str">
        <f t="shared" si="9"/>
        <v/>
      </c>
      <c r="AX23" s="74" t="str">
        <f t="shared" si="10"/>
        <v/>
      </c>
      <c r="AY23" s="75" t="str">
        <f t="shared" si="11"/>
        <v/>
      </c>
      <c r="AZ23" s="76" t="str">
        <f t="shared" si="12"/>
        <v/>
      </c>
      <c r="BA23" s="77" t="str">
        <f t="shared" si="13"/>
        <v/>
      </c>
      <c r="BB23" s="78" t="str">
        <f t="shared" si="14"/>
        <v/>
      </c>
      <c r="BC23" s="79" t="str">
        <f t="shared" si="15"/>
        <v/>
      </c>
      <c r="BD23" s="49"/>
    </row>
    <row r="24" spans="1:56" ht="91.5" hidden="1" customHeight="1">
      <c r="A24" s="71"/>
      <c r="B24" s="80"/>
      <c r="C24" s="36"/>
      <c r="D24" s="42">
        <f>AO17</f>
        <v>0</v>
      </c>
      <c r="E24" s="36" t="s">
        <v>20</v>
      </c>
      <c r="F24" s="43">
        <f>AM17</f>
        <v>0</v>
      </c>
      <c r="G24" s="37"/>
      <c r="H24" s="36"/>
      <c r="I24" s="42">
        <f>AO18</f>
        <v>0</v>
      </c>
      <c r="J24" s="36" t="s">
        <v>20</v>
      </c>
      <c r="K24" s="43">
        <f>AM18</f>
        <v>0</v>
      </c>
      <c r="L24" s="37"/>
      <c r="M24" s="36"/>
      <c r="N24" s="42">
        <f>AO19</f>
        <v>0</v>
      </c>
      <c r="O24" s="36" t="s">
        <v>20</v>
      </c>
      <c r="P24" s="43">
        <f>AM19</f>
        <v>0</v>
      </c>
      <c r="Q24" s="44"/>
      <c r="R24" s="45"/>
      <c r="S24" s="42">
        <f>AO20</f>
        <v>0</v>
      </c>
      <c r="T24" s="36" t="s">
        <v>20</v>
      </c>
      <c r="U24" s="43">
        <f>AM20</f>
        <v>0</v>
      </c>
      <c r="V24" s="44"/>
      <c r="W24" s="82"/>
      <c r="X24" s="42">
        <f>AO21</f>
        <v>0</v>
      </c>
      <c r="Y24" s="36" t="s">
        <v>20</v>
      </c>
      <c r="Z24" s="43">
        <f>AM21</f>
        <v>0</v>
      </c>
      <c r="AA24" s="37"/>
      <c r="AB24" s="36"/>
      <c r="AC24" s="42">
        <f>AO22</f>
        <v>0</v>
      </c>
      <c r="AD24" s="36" t="s">
        <v>20</v>
      </c>
      <c r="AE24" s="43">
        <f>AM22</f>
        <v>0</v>
      </c>
      <c r="AF24" s="37"/>
      <c r="AG24" s="36"/>
      <c r="AH24" s="42">
        <f>AO23</f>
        <v>0</v>
      </c>
      <c r="AI24" s="36" t="s">
        <v>20</v>
      </c>
      <c r="AJ24" s="43">
        <f>AM23</f>
        <v>0</v>
      </c>
      <c r="AK24" s="37"/>
      <c r="AL24" s="570"/>
      <c r="AM24" s="554"/>
      <c r="AN24" s="554"/>
      <c r="AO24" s="554"/>
      <c r="AP24" s="555"/>
      <c r="AQ24" s="45"/>
      <c r="AR24" s="42"/>
      <c r="AS24" s="15" t="s">
        <v>20</v>
      </c>
      <c r="AT24" s="43"/>
      <c r="AU24" s="46"/>
      <c r="AV24" s="83" t="str">
        <f t="shared" si="8"/>
        <v/>
      </c>
      <c r="AW24" s="84" t="str">
        <f t="shared" si="9"/>
        <v/>
      </c>
      <c r="AX24" s="84" t="str">
        <f t="shared" si="10"/>
        <v/>
      </c>
      <c r="AY24" s="85" t="str">
        <f t="shared" si="11"/>
        <v/>
      </c>
      <c r="AZ24" s="86" t="str">
        <f t="shared" si="12"/>
        <v/>
      </c>
      <c r="BA24" s="87" t="str">
        <f t="shared" si="13"/>
        <v/>
      </c>
      <c r="BB24" s="88" t="str">
        <f t="shared" si="14"/>
        <v/>
      </c>
      <c r="BC24" s="89" t="str">
        <f t="shared" si="15"/>
        <v/>
      </c>
      <c r="BD24" s="90"/>
    </row>
    <row r="25" spans="1:56" ht="91.5" hidden="1" customHeight="1" thickBot="1">
      <c r="A25" s="91"/>
      <c r="B25" s="92"/>
      <c r="C25" s="93"/>
      <c r="D25" s="94">
        <f>AT17</f>
        <v>0</v>
      </c>
      <c r="E25" s="93" t="s">
        <v>20</v>
      </c>
      <c r="F25" s="95">
        <f>AR17</f>
        <v>0</v>
      </c>
      <c r="G25" s="96"/>
      <c r="H25" s="93"/>
      <c r="I25" s="94">
        <f>AT18</f>
        <v>0</v>
      </c>
      <c r="J25" s="93" t="s">
        <v>20</v>
      </c>
      <c r="K25" s="95">
        <f>AR18</f>
        <v>0</v>
      </c>
      <c r="L25" s="96"/>
      <c r="M25" s="93"/>
      <c r="N25" s="94">
        <f>AT19</f>
        <v>0</v>
      </c>
      <c r="O25" s="93" t="s">
        <v>20</v>
      </c>
      <c r="P25" s="95">
        <f>AR19</f>
        <v>0</v>
      </c>
      <c r="Q25" s="97"/>
      <c r="R25" s="98"/>
      <c r="S25" s="94">
        <f>AT20</f>
        <v>0</v>
      </c>
      <c r="T25" s="93" t="s">
        <v>20</v>
      </c>
      <c r="U25" s="95">
        <f>AR20</f>
        <v>0</v>
      </c>
      <c r="V25" s="97"/>
      <c r="W25" s="100"/>
      <c r="X25" s="94">
        <f>AT21</f>
        <v>0</v>
      </c>
      <c r="Y25" s="93" t="s">
        <v>20</v>
      </c>
      <c r="Z25" s="95">
        <f>AR21</f>
        <v>0</v>
      </c>
      <c r="AA25" s="96"/>
      <c r="AB25" s="93"/>
      <c r="AC25" s="94">
        <f>AT22</f>
        <v>0</v>
      </c>
      <c r="AD25" s="93" t="s">
        <v>20</v>
      </c>
      <c r="AE25" s="95">
        <f>AR22</f>
        <v>0</v>
      </c>
      <c r="AF25" s="96"/>
      <c r="AG25" s="93"/>
      <c r="AH25" s="94">
        <f>AT23</f>
        <v>0</v>
      </c>
      <c r="AI25" s="93" t="s">
        <v>20</v>
      </c>
      <c r="AJ25" s="95">
        <f>AR23</f>
        <v>0</v>
      </c>
      <c r="AK25" s="96"/>
      <c r="AL25" s="93"/>
      <c r="AM25" s="94">
        <f>AT24</f>
        <v>0</v>
      </c>
      <c r="AN25" s="93" t="s">
        <v>20</v>
      </c>
      <c r="AO25" s="95">
        <f>AR24</f>
        <v>0</v>
      </c>
      <c r="AP25" s="97"/>
      <c r="AQ25" s="546"/>
      <c r="AR25" s="547"/>
      <c r="AS25" s="547"/>
      <c r="AT25" s="547"/>
      <c r="AU25" s="548"/>
      <c r="AV25" s="101" t="str">
        <f t="shared" si="8"/>
        <v/>
      </c>
      <c r="AW25" s="102" t="str">
        <f t="shared" si="9"/>
        <v/>
      </c>
      <c r="AX25" s="102" t="str">
        <f t="shared" si="10"/>
        <v/>
      </c>
      <c r="AY25" s="103" t="str">
        <f t="shared" si="11"/>
        <v/>
      </c>
      <c r="AZ25" s="104" t="str">
        <f t="shared" si="12"/>
        <v/>
      </c>
      <c r="BA25" s="105" t="str">
        <f t="shared" si="13"/>
        <v/>
      </c>
      <c r="BB25" s="106" t="str">
        <f t="shared" si="14"/>
        <v/>
      </c>
      <c r="BC25" s="107" t="str">
        <f t="shared" si="15"/>
        <v/>
      </c>
      <c r="BD25" s="108"/>
    </row>
    <row r="26" spans="1:56" ht="45" customHeight="1">
      <c r="A26" s="146"/>
      <c r="B26" s="147"/>
      <c r="C26" s="39"/>
      <c r="D26" s="148"/>
      <c r="E26" s="39"/>
      <c r="F26" s="149"/>
      <c r="G26" s="118"/>
      <c r="H26" s="39"/>
      <c r="I26" s="148"/>
      <c r="J26" s="39"/>
      <c r="K26" s="149"/>
      <c r="L26" s="118"/>
      <c r="M26" s="39"/>
      <c r="N26" s="148"/>
      <c r="O26" s="39"/>
      <c r="P26" s="149"/>
      <c r="Q26" s="118"/>
      <c r="R26" s="39"/>
      <c r="S26" s="148"/>
      <c r="T26" s="39"/>
      <c r="U26" s="149"/>
      <c r="V26" s="118"/>
      <c r="W26" s="39"/>
      <c r="X26" s="148"/>
      <c r="Y26" s="39"/>
      <c r="Z26" s="149"/>
      <c r="AA26" s="118"/>
      <c r="AB26" s="39"/>
      <c r="AC26" s="148"/>
      <c r="AD26" s="39"/>
      <c r="AE26" s="149"/>
      <c r="AF26" s="118"/>
      <c r="AG26" s="39"/>
      <c r="AH26" s="148"/>
      <c r="AI26" s="39"/>
      <c r="AJ26" s="149"/>
      <c r="AK26" s="118"/>
      <c r="AL26" s="39"/>
      <c r="AM26" s="148"/>
      <c r="AN26" s="39"/>
      <c r="AO26" s="149"/>
      <c r="AP26" s="118"/>
      <c r="AQ26" s="150"/>
      <c r="AR26" s="151"/>
      <c r="AS26" s="151"/>
      <c r="AT26" s="151"/>
      <c r="AU26" s="151"/>
      <c r="AV26" s="152"/>
      <c r="AW26" s="152"/>
      <c r="AX26" s="152"/>
      <c r="AY26" s="152"/>
      <c r="AZ26" s="153"/>
      <c r="BA26" s="154"/>
      <c r="BB26" s="154"/>
      <c r="BC26" s="154"/>
      <c r="BD26" s="155"/>
    </row>
    <row r="27" spans="1:56" s="156" customFormat="1" ht="91.5" customHeight="1">
      <c r="A27" s="146"/>
      <c r="B27" s="518" t="s">
        <v>51</v>
      </c>
      <c r="C27" s="518"/>
      <c r="D27" s="518"/>
      <c r="E27" s="518"/>
      <c r="F27" s="518"/>
      <c r="G27" s="518"/>
      <c r="H27" s="518"/>
      <c r="I27" s="518"/>
      <c r="J27" s="518"/>
      <c r="K27" s="518"/>
      <c r="L27" s="518"/>
      <c r="M27" s="518"/>
      <c r="N27" s="518"/>
      <c r="O27" s="518"/>
      <c r="P27" s="518"/>
      <c r="Q27" s="518"/>
      <c r="R27" s="518"/>
      <c r="S27" s="518"/>
      <c r="T27" s="518"/>
      <c r="U27" s="518"/>
      <c r="V27" s="518"/>
      <c r="W27" s="518"/>
      <c r="X27" s="518"/>
      <c r="Y27" s="518"/>
      <c r="Z27" s="518"/>
      <c r="AA27" s="518"/>
      <c r="AB27" s="518"/>
      <c r="AC27" s="518"/>
      <c r="AD27" s="518"/>
      <c r="AE27" s="518"/>
      <c r="AF27" s="518"/>
      <c r="AG27" s="518"/>
      <c r="AH27" s="518"/>
      <c r="AI27" s="518"/>
      <c r="AJ27" s="518"/>
      <c r="AK27" s="518"/>
      <c r="AL27" s="518"/>
      <c r="AM27" s="518"/>
      <c r="AN27" s="519"/>
      <c r="AO27" s="519"/>
      <c r="AP27" s="519"/>
      <c r="AQ27" s="519"/>
      <c r="AR27" s="519"/>
      <c r="AS27" s="519"/>
      <c r="AT27" s="519"/>
      <c r="AU27" s="519"/>
      <c r="AV27" s="519"/>
      <c r="AW27" s="519"/>
      <c r="AX27" s="519"/>
      <c r="AY27" s="519"/>
      <c r="AZ27" s="519"/>
      <c r="BA27" s="519"/>
      <c r="BB27" s="519"/>
      <c r="BC27" s="519"/>
      <c r="BD27" s="519"/>
    </row>
    <row r="28" spans="1:56" s="156" customFormat="1" ht="45" customHeight="1">
      <c r="A28" s="14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39"/>
      <c r="AO28" s="149"/>
      <c r="AP28" s="118"/>
      <c r="AQ28" s="150"/>
      <c r="AR28" s="151"/>
      <c r="AS28" s="151"/>
      <c r="AT28" s="151"/>
      <c r="AU28" s="151"/>
      <c r="AV28" s="152"/>
      <c r="AW28" s="152"/>
      <c r="AX28" s="152"/>
      <c r="AY28" s="152"/>
      <c r="AZ28" s="153"/>
      <c r="BA28" s="154"/>
      <c r="BB28" s="154"/>
      <c r="BC28" s="154"/>
      <c r="BD28" s="155"/>
    </row>
    <row r="29" spans="1:56" s="156" customFormat="1" ht="45" customHeight="1" thickBot="1">
      <c r="A29" s="146"/>
      <c r="B29" s="508" t="s">
        <v>58</v>
      </c>
      <c r="C29" s="514" t="s">
        <v>145</v>
      </c>
      <c r="D29" s="514"/>
      <c r="E29" s="514"/>
      <c r="F29" s="514"/>
      <c r="G29" s="514"/>
      <c r="H29" s="514"/>
      <c r="I29" s="514"/>
      <c r="J29" s="514"/>
      <c r="K29" s="514"/>
      <c r="L29" s="514"/>
      <c r="M29" s="514"/>
      <c r="N29" s="514"/>
      <c r="O29" s="514"/>
      <c r="P29" s="515"/>
      <c r="Q29" s="655">
        <v>12</v>
      </c>
      <c r="R29" s="656"/>
      <c r="S29" s="158"/>
      <c r="T29" s="158"/>
      <c r="U29" s="158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39"/>
      <c r="AO29" s="149"/>
      <c r="AP29" s="118"/>
      <c r="AQ29" s="150"/>
      <c r="AR29" s="151"/>
      <c r="AS29" s="151"/>
      <c r="AT29" s="151"/>
      <c r="AU29" s="151"/>
      <c r="AV29" s="152"/>
      <c r="AW29" s="152"/>
      <c r="AX29" s="152"/>
      <c r="AY29" s="152"/>
      <c r="AZ29" s="153"/>
      <c r="BA29" s="154"/>
      <c r="BB29" s="154"/>
      <c r="BC29" s="154"/>
      <c r="BD29" s="155"/>
    </row>
    <row r="30" spans="1:56" s="156" customFormat="1" ht="45" customHeight="1" thickTop="1">
      <c r="A30" s="146"/>
      <c r="B30" s="509"/>
      <c r="C30" s="516"/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  <c r="P30" s="517"/>
      <c r="Q30" s="268"/>
      <c r="R30" s="269"/>
      <c r="S30" s="158"/>
      <c r="T30" s="158"/>
      <c r="U30" s="158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39"/>
      <c r="AO30" s="149"/>
      <c r="AP30" s="118"/>
      <c r="AQ30" s="150"/>
      <c r="AR30" s="151"/>
      <c r="AS30" s="151"/>
      <c r="AT30" s="151"/>
      <c r="AU30" s="151"/>
      <c r="AV30" s="152"/>
      <c r="AW30" s="152"/>
      <c r="AX30" s="152"/>
      <c r="AY30" s="152"/>
      <c r="AZ30" s="153"/>
      <c r="BA30" s="154"/>
      <c r="BB30" s="154"/>
      <c r="BC30" s="154"/>
      <c r="BD30" s="155"/>
    </row>
    <row r="31" spans="1:56" s="156" customFormat="1" ht="45" customHeight="1" thickBot="1">
      <c r="A31" s="146"/>
      <c r="B31" s="159"/>
      <c r="C31" s="160"/>
      <c r="D31" s="159"/>
      <c r="E31" s="159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520" t="s">
        <v>128</v>
      </c>
      <c r="Q31" s="520"/>
      <c r="R31" s="520"/>
      <c r="S31" s="270"/>
      <c r="T31" s="161"/>
      <c r="U31" s="656">
        <v>5</v>
      </c>
      <c r="V31" s="656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39"/>
      <c r="AO31" s="149"/>
      <c r="AP31" s="118"/>
      <c r="AQ31" s="150"/>
      <c r="AR31" s="151"/>
      <c r="AS31" s="151"/>
      <c r="AT31" s="151"/>
      <c r="AU31" s="151"/>
      <c r="AV31" s="152"/>
      <c r="AW31" s="152"/>
      <c r="AX31" s="152"/>
      <c r="AY31" s="152"/>
      <c r="AZ31" s="153"/>
      <c r="BA31" s="154"/>
      <c r="BB31" s="154"/>
      <c r="BC31" s="154"/>
      <c r="BD31" s="155"/>
    </row>
    <row r="32" spans="1:56" s="156" customFormat="1" ht="45" customHeight="1" thickTop="1">
      <c r="A32" s="146"/>
      <c r="B32" s="162"/>
      <c r="C32" s="160"/>
      <c r="D32" s="159"/>
      <c r="E32" s="159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520"/>
      <c r="Q32" s="520"/>
      <c r="R32" s="520"/>
      <c r="S32" s="274"/>
      <c r="T32" s="271"/>
      <c r="U32" s="271"/>
      <c r="V32" s="27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39"/>
      <c r="AO32" s="149"/>
      <c r="AP32" s="118"/>
      <c r="AQ32" s="150"/>
      <c r="AR32" s="151"/>
      <c r="AS32" s="151"/>
      <c r="AT32" s="151"/>
      <c r="AU32" s="151"/>
      <c r="AV32" s="152"/>
      <c r="AW32" s="152"/>
      <c r="AX32" s="152"/>
      <c r="AY32" s="152"/>
      <c r="AZ32" s="153"/>
      <c r="BA32" s="154"/>
      <c r="BB32" s="154"/>
      <c r="BC32" s="154"/>
      <c r="BD32" s="155"/>
    </row>
    <row r="33" spans="1:56" s="156" customFormat="1" ht="45" customHeight="1">
      <c r="A33" s="146"/>
      <c r="B33" s="508" t="s">
        <v>59</v>
      </c>
      <c r="C33" s="510" t="s">
        <v>34</v>
      </c>
      <c r="D33" s="510"/>
      <c r="E33" s="510"/>
      <c r="F33" s="510"/>
      <c r="G33" s="510"/>
      <c r="H33" s="510"/>
      <c r="I33" s="510"/>
      <c r="J33" s="510"/>
      <c r="K33" s="510"/>
      <c r="L33" s="510"/>
      <c r="M33" s="510"/>
      <c r="N33" s="510"/>
      <c r="O33" s="510"/>
      <c r="P33" s="511"/>
      <c r="Q33" s="276"/>
      <c r="R33" s="158"/>
      <c r="S33" s="275"/>
      <c r="T33" s="158"/>
      <c r="U33" s="158"/>
      <c r="V33" s="27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39"/>
      <c r="AO33" s="149"/>
      <c r="AP33" s="118"/>
      <c r="AQ33" s="150"/>
      <c r="AR33" s="151"/>
      <c r="AS33" s="151"/>
      <c r="AT33" s="151"/>
      <c r="AU33" s="151"/>
      <c r="AV33" s="152"/>
      <c r="AW33" s="152"/>
      <c r="AX33" s="152"/>
      <c r="AY33" s="152"/>
      <c r="AZ33" s="153"/>
      <c r="BA33" s="154"/>
      <c r="BB33" s="154"/>
      <c r="BC33" s="154"/>
      <c r="BD33" s="155"/>
    </row>
    <row r="34" spans="1:56" s="156" customFormat="1" ht="45" customHeight="1">
      <c r="A34" s="146"/>
      <c r="B34" s="509"/>
      <c r="C34" s="512"/>
      <c r="D34" s="512"/>
      <c r="E34" s="512"/>
      <c r="F34" s="512"/>
      <c r="G34" s="512"/>
      <c r="H34" s="512"/>
      <c r="I34" s="512"/>
      <c r="J34" s="512"/>
      <c r="K34" s="512"/>
      <c r="L34" s="512"/>
      <c r="M34" s="512"/>
      <c r="N34" s="512"/>
      <c r="O34" s="512"/>
      <c r="P34" s="513"/>
      <c r="Q34" s="657">
        <v>4</v>
      </c>
      <c r="R34" s="658"/>
      <c r="S34" s="158"/>
      <c r="T34" s="158"/>
      <c r="U34" s="158"/>
      <c r="V34" s="278"/>
      <c r="W34" s="163" t="s">
        <v>52</v>
      </c>
      <c r="X34" s="157"/>
      <c r="Y34" s="157"/>
      <c r="Z34" s="157"/>
      <c r="AA34" s="157"/>
      <c r="AB34" s="157"/>
      <c r="AC34" s="157"/>
      <c r="AD34" s="157"/>
      <c r="AE34" s="1"/>
      <c r="AN34" s="39"/>
      <c r="AO34" s="149"/>
      <c r="AP34" s="118"/>
      <c r="AQ34" s="150"/>
      <c r="AR34" s="151"/>
      <c r="AS34" s="151"/>
      <c r="AT34" s="151"/>
      <c r="AU34" s="151"/>
      <c r="AV34" s="152"/>
      <c r="AW34" s="152"/>
      <c r="AX34" s="152"/>
      <c r="AY34" s="152"/>
      <c r="AZ34" s="153"/>
      <c r="BA34" s="154"/>
      <c r="BB34" s="154"/>
      <c r="BC34" s="154"/>
      <c r="BD34" s="155"/>
    </row>
    <row r="35" spans="1:56" s="156" customFormat="1" ht="45" customHeight="1" thickBot="1">
      <c r="A35" s="146"/>
      <c r="B35" s="159"/>
      <c r="C35" s="159"/>
      <c r="D35" s="160"/>
      <c r="E35" s="159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Q35" s="164"/>
      <c r="R35" s="520" t="s">
        <v>126</v>
      </c>
      <c r="S35" s="520"/>
      <c r="T35" s="520"/>
      <c r="U35" s="521"/>
      <c r="V35" s="279"/>
      <c r="W35" s="522" t="s">
        <v>63</v>
      </c>
      <c r="X35" s="523"/>
      <c r="Y35" s="523"/>
      <c r="Z35" s="523"/>
      <c r="AA35" s="523"/>
      <c r="AB35" s="523"/>
      <c r="AC35" s="523"/>
      <c r="AD35" s="523"/>
      <c r="AE35" s="523"/>
      <c r="AF35" s="523"/>
      <c r="AG35" s="523"/>
      <c r="AH35" s="523"/>
      <c r="AI35" s="523"/>
      <c r="AJ35" s="523"/>
      <c r="AK35" s="523"/>
      <c r="AL35" s="523"/>
      <c r="AM35" s="523"/>
      <c r="AN35" s="523"/>
      <c r="AO35" s="523"/>
      <c r="AP35" s="523"/>
      <c r="AQ35" s="523"/>
      <c r="AR35" s="523"/>
      <c r="AS35" s="523"/>
      <c r="AT35" s="523"/>
      <c r="AU35" s="523"/>
      <c r="AV35" s="523"/>
      <c r="AW35" s="523"/>
      <c r="AX35" s="523"/>
      <c r="AY35" s="523"/>
      <c r="AZ35" s="523"/>
      <c r="BA35" s="523"/>
      <c r="BB35" s="523"/>
      <c r="BC35" s="524"/>
      <c r="BD35" s="155"/>
    </row>
    <row r="36" spans="1:56" s="156" customFormat="1" ht="45" customHeight="1" thickTop="1">
      <c r="A36" s="146"/>
      <c r="B36" s="159"/>
      <c r="C36" s="160"/>
      <c r="D36" s="160"/>
      <c r="E36" s="159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64"/>
      <c r="Q36" s="164"/>
      <c r="R36" s="520"/>
      <c r="S36" s="520"/>
      <c r="T36" s="520"/>
      <c r="U36" s="521"/>
      <c r="V36" s="280"/>
      <c r="W36" s="525"/>
      <c r="X36" s="526"/>
      <c r="Y36" s="526"/>
      <c r="Z36" s="526"/>
      <c r="AA36" s="526"/>
      <c r="AB36" s="526"/>
      <c r="AC36" s="526"/>
      <c r="AD36" s="526"/>
      <c r="AE36" s="526"/>
      <c r="AF36" s="526"/>
      <c r="AG36" s="526"/>
      <c r="AH36" s="526"/>
      <c r="AI36" s="526"/>
      <c r="AJ36" s="526"/>
      <c r="AK36" s="526"/>
      <c r="AL36" s="526"/>
      <c r="AM36" s="526"/>
      <c r="AN36" s="526"/>
      <c r="AO36" s="526"/>
      <c r="AP36" s="526"/>
      <c r="AQ36" s="526"/>
      <c r="AR36" s="526"/>
      <c r="AS36" s="526"/>
      <c r="AT36" s="526"/>
      <c r="AU36" s="526"/>
      <c r="AV36" s="526"/>
      <c r="AW36" s="526"/>
      <c r="AX36" s="526"/>
      <c r="AY36" s="526"/>
      <c r="AZ36" s="526"/>
      <c r="BA36" s="526"/>
      <c r="BB36" s="526"/>
      <c r="BC36" s="527"/>
      <c r="BD36" s="155"/>
    </row>
    <row r="37" spans="1:56" s="156" customFormat="1" ht="45" customHeight="1">
      <c r="A37" s="146"/>
      <c r="B37" s="508" t="s">
        <v>60</v>
      </c>
      <c r="C37" s="510" t="s">
        <v>148</v>
      </c>
      <c r="D37" s="510"/>
      <c r="E37" s="510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1"/>
      <c r="Q37" s="655">
        <v>5</v>
      </c>
      <c r="R37" s="656"/>
      <c r="S37" s="158"/>
      <c r="T37" s="158"/>
      <c r="U37" s="158"/>
      <c r="V37" s="273"/>
      <c r="W37" s="1"/>
      <c r="X37" s="1"/>
      <c r="Y37" s="1"/>
      <c r="Z37" s="1"/>
      <c r="AA37" s="1"/>
      <c r="AB37" s="1"/>
      <c r="AC37" s="1"/>
      <c r="AD37" s="1"/>
      <c r="AE37" s="1"/>
      <c r="AF37" s="157"/>
      <c r="AG37" s="157"/>
      <c r="AH37" s="157"/>
      <c r="AI37" s="157"/>
      <c r="AJ37" s="157"/>
      <c r="AK37" s="157"/>
      <c r="AL37" s="157"/>
      <c r="AM37" s="157"/>
      <c r="AN37" s="39"/>
      <c r="AO37" s="149"/>
      <c r="AP37" s="118"/>
      <c r="AQ37" s="150"/>
      <c r="AR37" s="151"/>
      <c r="AS37" s="151"/>
      <c r="AT37" s="151"/>
      <c r="AU37" s="151"/>
      <c r="AV37" s="152"/>
      <c r="AW37" s="152"/>
      <c r="AX37" s="152"/>
      <c r="AY37" s="152"/>
      <c r="AZ37" s="153"/>
      <c r="BA37" s="154"/>
      <c r="BB37" s="154"/>
      <c r="BC37" s="154"/>
      <c r="BD37" s="155"/>
    </row>
    <row r="38" spans="1:56" s="156" customFormat="1" ht="45" customHeight="1">
      <c r="A38" s="146"/>
      <c r="B38" s="509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3"/>
      <c r="Q38" s="285"/>
      <c r="R38" s="286"/>
      <c r="S38" s="158"/>
      <c r="T38" s="158"/>
      <c r="U38" s="158"/>
      <c r="V38" s="273"/>
      <c r="W38" s="163" t="s">
        <v>53</v>
      </c>
      <c r="X38" s="157"/>
      <c r="Y38" s="157"/>
      <c r="Z38" s="157"/>
      <c r="AA38" s="157"/>
      <c r="AB38" s="157"/>
      <c r="AC38" s="157"/>
      <c r="AD38" s="157"/>
      <c r="AE38" s="1"/>
      <c r="AN38" s="39"/>
      <c r="AO38" s="149"/>
      <c r="AP38" s="118"/>
      <c r="AQ38" s="150"/>
      <c r="AR38" s="151"/>
      <c r="AS38" s="151"/>
      <c r="AT38" s="151"/>
      <c r="AU38" s="151"/>
      <c r="AV38" s="152"/>
      <c r="AW38" s="152"/>
      <c r="AX38" s="152"/>
      <c r="AY38" s="152"/>
      <c r="AZ38" s="153"/>
      <c r="BA38" s="154"/>
      <c r="BB38" s="154"/>
      <c r="BC38" s="154"/>
      <c r="BD38" s="155"/>
    </row>
    <row r="39" spans="1:56" s="156" customFormat="1" ht="45" customHeight="1" thickBot="1">
      <c r="A39" s="146"/>
      <c r="B39" s="159"/>
      <c r="C39" s="160"/>
      <c r="D39" s="159"/>
      <c r="E39" s="159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520" t="s">
        <v>127</v>
      </c>
      <c r="Q39" s="520"/>
      <c r="R39" s="520"/>
      <c r="S39" s="287"/>
      <c r="T39" s="281"/>
      <c r="U39" s="282"/>
      <c r="V39" s="273"/>
      <c r="W39" s="522" t="s">
        <v>145</v>
      </c>
      <c r="X39" s="523"/>
      <c r="Y39" s="523"/>
      <c r="Z39" s="523"/>
      <c r="AA39" s="523"/>
      <c r="AB39" s="523"/>
      <c r="AC39" s="523"/>
      <c r="AD39" s="523"/>
      <c r="AE39" s="523"/>
      <c r="AF39" s="523"/>
      <c r="AG39" s="523"/>
      <c r="AH39" s="523"/>
      <c r="AI39" s="523"/>
      <c r="AJ39" s="523"/>
      <c r="AK39" s="523"/>
      <c r="AL39" s="523"/>
      <c r="AM39" s="523"/>
      <c r="AN39" s="523"/>
      <c r="AO39" s="523"/>
      <c r="AP39" s="523"/>
      <c r="AQ39" s="523"/>
      <c r="AR39" s="523"/>
      <c r="AS39" s="523"/>
      <c r="AT39" s="523"/>
      <c r="AU39" s="523"/>
      <c r="AV39" s="523"/>
      <c r="AW39" s="523"/>
      <c r="AX39" s="523"/>
      <c r="AY39" s="523"/>
      <c r="AZ39" s="523"/>
      <c r="BA39" s="523"/>
      <c r="BB39" s="523"/>
      <c r="BC39" s="524"/>
      <c r="BD39" s="155"/>
    </row>
    <row r="40" spans="1:56" s="156" customFormat="1" ht="45" customHeight="1" thickTop="1">
      <c r="A40" s="146"/>
      <c r="B40" s="162"/>
      <c r="C40" s="160"/>
      <c r="D40" s="159"/>
      <c r="E40" s="159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520"/>
      <c r="Q40" s="520"/>
      <c r="R40" s="520"/>
      <c r="S40" s="283"/>
      <c r="T40" s="161"/>
      <c r="U40" s="656">
        <v>7</v>
      </c>
      <c r="V40" s="661"/>
      <c r="W40" s="525"/>
      <c r="X40" s="526"/>
      <c r="Y40" s="526"/>
      <c r="Z40" s="526"/>
      <c r="AA40" s="526"/>
      <c r="AB40" s="526"/>
      <c r="AC40" s="526"/>
      <c r="AD40" s="526"/>
      <c r="AE40" s="526"/>
      <c r="AF40" s="526"/>
      <c r="AG40" s="526"/>
      <c r="AH40" s="526"/>
      <c r="AI40" s="526"/>
      <c r="AJ40" s="526"/>
      <c r="AK40" s="526"/>
      <c r="AL40" s="526"/>
      <c r="AM40" s="526"/>
      <c r="AN40" s="526"/>
      <c r="AO40" s="526"/>
      <c r="AP40" s="526"/>
      <c r="AQ40" s="526"/>
      <c r="AR40" s="526"/>
      <c r="AS40" s="526"/>
      <c r="AT40" s="526"/>
      <c r="AU40" s="526"/>
      <c r="AV40" s="526"/>
      <c r="AW40" s="526"/>
      <c r="AX40" s="526"/>
      <c r="AY40" s="526"/>
      <c r="AZ40" s="526"/>
      <c r="BA40" s="526"/>
      <c r="BB40" s="526"/>
      <c r="BC40" s="527"/>
      <c r="BD40" s="155"/>
    </row>
    <row r="41" spans="1:56" s="156" customFormat="1" ht="45" customHeight="1" thickBot="1">
      <c r="A41" s="146"/>
      <c r="B41" s="508" t="s">
        <v>61</v>
      </c>
      <c r="C41" s="510" t="s">
        <v>63</v>
      </c>
      <c r="D41" s="510"/>
      <c r="E41" s="510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P41" s="511"/>
      <c r="Q41" s="158"/>
      <c r="R41" s="158"/>
      <c r="S41" s="284"/>
      <c r="T41" s="158"/>
      <c r="U41" s="158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57"/>
      <c r="AG41" s="157"/>
      <c r="AH41" s="157"/>
      <c r="AI41" s="157"/>
      <c r="AJ41" s="157"/>
      <c r="AK41" s="157"/>
      <c r="AL41" s="157"/>
      <c r="AM41" s="157"/>
      <c r="AN41" s="39"/>
      <c r="AO41" s="149"/>
      <c r="AP41" s="118"/>
      <c r="AQ41" s="150"/>
      <c r="AR41" s="151"/>
      <c r="AS41" s="151"/>
      <c r="AT41" s="151"/>
      <c r="AU41" s="151"/>
      <c r="AV41" s="152"/>
      <c r="AW41" s="152"/>
      <c r="AX41" s="152"/>
      <c r="AY41" s="152"/>
      <c r="AZ41" s="153"/>
      <c r="BA41" s="154"/>
      <c r="BB41" s="154"/>
      <c r="BC41" s="154"/>
      <c r="BD41" s="155"/>
    </row>
    <row r="42" spans="1:56" s="156" customFormat="1" ht="45" customHeight="1" thickTop="1">
      <c r="A42" s="146"/>
      <c r="B42" s="509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3"/>
      <c r="Q42" s="659">
        <v>8</v>
      </c>
      <c r="R42" s="660"/>
      <c r="S42" s="158"/>
      <c r="T42" s="158"/>
      <c r="U42" s="158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39"/>
      <c r="AO42" s="149"/>
      <c r="AP42" s="118"/>
      <c r="AQ42" s="150"/>
      <c r="AR42" s="151"/>
      <c r="AS42" s="151"/>
      <c r="AT42" s="151"/>
      <c r="AU42" s="151"/>
      <c r="AV42" s="152"/>
      <c r="AW42" s="152"/>
      <c r="AX42" s="152"/>
      <c r="AY42" s="152"/>
      <c r="AZ42" s="153"/>
      <c r="BA42" s="154"/>
      <c r="BB42" s="154"/>
      <c r="BC42" s="154"/>
      <c r="BD42" s="155"/>
    </row>
    <row r="43" spans="1:56" s="156" customFormat="1" ht="45" customHeight="1">
      <c r="A43" s="146"/>
      <c r="B43" s="159"/>
      <c r="C43" s="157"/>
      <c r="D43" s="159"/>
      <c r="E43" s="159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662"/>
      <c r="R43" s="662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39"/>
      <c r="AO43" s="149"/>
      <c r="AP43" s="118"/>
      <c r="AQ43" s="150"/>
      <c r="AR43" s="151"/>
      <c r="AS43" s="151"/>
      <c r="AT43" s="151"/>
      <c r="AU43" s="151"/>
      <c r="AV43" s="152"/>
      <c r="AW43" s="152"/>
      <c r="AX43" s="152"/>
      <c r="AY43" s="152"/>
      <c r="AZ43" s="153"/>
      <c r="BA43" s="154"/>
      <c r="BB43" s="154"/>
      <c r="BC43" s="154"/>
      <c r="BD43" s="155"/>
    </row>
    <row r="44" spans="1:56" s="156" customFormat="1" ht="91.5" customHeight="1">
      <c r="A44" s="146"/>
      <c r="B44" s="518" t="s">
        <v>54</v>
      </c>
      <c r="C44" s="518"/>
      <c r="D44" s="518"/>
      <c r="E44" s="518"/>
      <c r="F44" s="518"/>
      <c r="G44" s="518"/>
      <c r="H44" s="518"/>
      <c r="I44" s="518"/>
      <c r="J44" s="518"/>
      <c r="K44" s="518"/>
      <c r="L44" s="518"/>
      <c r="M44" s="518"/>
      <c r="N44" s="518"/>
      <c r="O44" s="518"/>
      <c r="P44" s="518"/>
      <c r="Q44" s="518"/>
      <c r="R44" s="518"/>
      <c r="S44" s="518"/>
      <c r="T44" s="518"/>
      <c r="U44" s="518"/>
      <c r="V44" s="518"/>
      <c r="W44" s="518"/>
      <c r="X44" s="518"/>
      <c r="Y44" s="518"/>
      <c r="Z44" s="518"/>
      <c r="AA44" s="518"/>
      <c r="AB44" s="518"/>
      <c r="AC44" s="518"/>
      <c r="AD44" s="518"/>
      <c r="AE44" s="518"/>
      <c r="AF44" s="518"/>
      <c r="AG44" s="518"/>
      <c r="AH44" s="518"/>
      <c r="AI44" s="518"/>
      <c r="AJ44" s="518"/>
      <c r="AK44" s="518"/>
      <c r="AL44" s="518"/>
      <c r="AM44" s="518"/>
      <c r="AN44" s="519"/>
      <c r="AO44" s="519"/>
      <c r="AP44" s="519"/>
      <c r="AQ44" s="519"/>
      <c r="AR44" s="519"/>
      <c r="AS44" s="519"/>
      <c r="AT44" s="519"/>
      <c r="AU44" s="519"/>
      <c r="AV44" s="519"/>
      <c r="AW44" s="519"/>
      <c r="AX44" s="519"/>
      <c r="AY44" s="519"/>
      <c r="AZ44" s="519"/>
      <c r="BA44" s="519"/>
      <c r="BB44" s="519"/>
      <c r="BC44" s="519"/>
      <c r="BD44" s="519"/>
    </row>
    <row r="45" spans="1:56" s="156" customFormat="1" ht="45" customHeight="1">
      <c r="A45" s="146"/>
      <c r="B45" s="165"/>
      <c r="C45" s="165"/>
      <c r="D45" s="165"/>
      <c r="E45" s="165"/>
      <c r="F45" s="16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39"/>
      <c r="AO45" s="149"/>
      <c r="AP45" s="118"/>
      <c r="AQ45" s="150"/>
      <c r="AR45" s="151"/>
      <c r="AS45" s="151"/>
      <c r="AT45" s="151"/>
      <c r="AU45" s="151"/>
      <c r="AV45" s="152"/>
      <c r="AW45" s="152"/>
      <c r="AX45" s="152"/>
      <c r="AY45" s="152"/>
      <c r="AZ45" s="153"/>
      <c r="BA45" s="154"/>
      <c r="BB45" s="154"/>
      <c r="BC45" s="154"/>
      <c r="BD45" s="155"/>
    </row>
    <row r="46" spans="1:56" s="156" customFormat="1" ht="45" customHeight="1" thickBot="1">
      <c r="A46" s="146"/>
      <c r="B46" s="615" t="s">
        <v>129</v>
      </c>
      <c r="C46" s="510" t="s">
        <v>34</v>
      </c>
      <c r="D46" s="510"/>
      <c r="E46" s="510"/>
      <c r="F46" s="510"/>
      <c r="G46" s="510"/>
      <c r="H46" s="510"/>
      <c r="I46" s="510"/>
      <c r="J46" s="510"/>
      <c r="K46" s="510"/>
      <c r="L46" s="510"/>
      <c r="M46" s="510"/>
      <c r="N46" s="510"/>
      <c r="O46" s="510"/>
      <c r="P46" s="511"/>
      <c r="Q46" s="655">
        <v>10</v>
      </c>
      <c r="R46" s="656"/>
      <c r="S46" s="158"/>
      <c r="T46" s="158"/>
      <c r="U46" s="158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39"/>
      <c r="AO46" s="149"/>
      <c r="AP46" s="118"/>
      <c r="AQ46" s="150"/>
      <c r="AR46" s="151"/>
      <c r="AS46" s="151"/>
      <c r="AT46" s="151"/>
      <c r="AU46" s="151"/>
      <c r="AV46" s="152"/>
      <c r="AW46" s="152"/>
      <c r="AX46" s="152"/>
      <c r="AY46" s="152"/>
      <c r="AZ46" s="153"/>
      <c r="BA46" s="154"/>
      <c r="BB46" s="154"/>
      <c r="BC46" s="154"/>
      <c r="BD46" s="155"/>
    </row>
    <row r="47" spans="1:56" s="156" customFormat="1" ht="45" customHeight="1" thickTop="1">
      <c r="A47" s="146"/>
      <c r="B47" s="616"/>
      <c r="C47" s="512"/>
      <c r="D47" s="512"/>
      <c r="E47" s="512"/>
      <c r="F47" s="512"/>
      <c r="G47" s="512"/>
      <c r="H47" s="512"/>
      <c r="I47" s="512"/>
      <c r="J47" s="512"/>
      <c r="K47" s="512"/>
      <c r="L47" s="512"/>
      <c r="M47" s="512"/>
      <c r="N47" s="512"/>
      <c r="O47" s="512"/>
      <c r="P47" s="513"/>
      <c r="Q47" s="268"/>
      <c r="R47" s="269"/>
      <c r="S47" s="158"/>
      <c r="T47" s="158"/>
      <c r="U47" s="158"/>
      <c r="V47" s="1"/>
      <c r="W47" s="163" t="s">
        <v>55</v>
      </c>
      <c r="X47" s="1"/>
      <c r="Y47" s="1"/>
      <c r="Z47" s="1"/>
      <c r="AA47" s="1"/>
      <c r="AB47" s="1"/>
      <c r="AC47" s="1"/>
      <c r="AD47" s="1"/>
      <c r="AE47" s="1"/>
      <c r="AN47" s="39"/>
      <c r="AO47" s="149"/>
      <c r="AP47" s="118"/>
      <c r="AQ47" s="150"/>
      <c r="AR47" s="151"/>
      <c r="AS47" s="151"/>
      <c r="AT47" s="151"/>
      <c r="AU47" s="151"/>
      <c r="AV47" s="152"/>
      <c r="AW47" s="152"/>
      <c r="AX47" s="152"/>
      <c r="AY47" s="152"/>
      <c r="AZ47" s="153"/>
      <c r="BA47" s="154"/>
      <c r="BB47" s="154"/>
      <c r="BC47" s="154"/>
      <c r="BD47" s="155"/>
    </row>
    <row r="48" spans="1:56" s="156" customFormat="1" ht="45" customHeight="1" thickBot="1">
      <c r="A48" s="146"/>
      <c r="B48" s="166"/>
      <c r="C48" s="167"/>
      <c r="F48" s="1"/>
      <c r="G48" s="1"/>
      <c r="H48" s="1"/>
      <c r="I48" s="1"/>
      <c r="J48" s="1"/>
      <c r="K48" s="1"/>
      <c r="L48" s="1"/>
      <c r="M48" s="1"/>
      <c r="N48" s="1"/>
      <c r="O48" s="1"/>
      <c r="P48" s="520" t="s">
        <v>131</v>
      </c>
      <c r="Q48" s="520"/>
      <c r="R48" s="521"/>
      <c r="S48" s="288"/>
      <c r="T48" s="281"/>
      <c r="U48" s="281"/>
      <c r="V48" s="289"/>
      <c r="W48" s="528" t="s">
        <v>34</v>
      </c>
      <c r="X48" s="529"/>
      <c r="Y48" s="529"/>
      <c r="Z48" s="529"/>
      <c r="AA48" s="529"/>
      <c r="AB48" s="529"/>
      <c r="AC48" s="529"/>
      <c r="AD48" s="529"/>
      <c r="AE48" s="529"/>
      <c r="AF48" s="529"/>
      <c r="AG48" s="529"/>
      <c r="AH48" s="529"/>
      <c r="AI48" s="529"/>
      <c r="AJ48" s="529"/>
      <c r="AK48" s="529"/>
      <c r="AL48" s="529"/>
      <c r="AM48" s="529"/>
      <c r="AN48" s="529"/>
      <c r="AO48" s="529"/>
      <c r="AP48" s="529"/>
      <c r="AQ48" s="529"/>
      <c r="AR48" s="529"/>
      <c r="AS48" s="529"/>
      <c r="AT48" s="529"/>
      <c r="AU48" s="529"/>
      <c r="AV48" s="529"/>
      <c r="AW48" s="529"/>
      <c r="AX48" s="529"/>
      <c r="AY48" s="529"/>
      <c r="AZ48" s="529"/>
      <c r="BA48" s="529"/>
      <c r="BB48" s="529"/>
      <c r="BC48" s="530"/>
      <c r="BD48" s="155"/>
    </row>
    <row r="49" spans="1:56" s="156" customFormat="1" ht="45" customHeight="1" thickTop="1">
      <c r="A49" s="146"/>
      <c r="B49" s="168"/>
      <c r="C49" s="167"/>
      <c r="F49" s="1"/>
      <c r="G49" s="1"/>
      <c r="H49" s="1"/>
      <c r="I49" s="1"/>
      <c r="J49" s="1"/>
      <c r="K49" s="1"/>
      <c r="L49" s="1"/>
      <c r="M49" s="1"/>
      <c r="N49" s="1"/>
      <c r="O49" s="1"/>
      <c r="P49" s="520"/>
      <c r="Q49" s="520"/>
      <c r="R49" s="521"/>
      <c r="S49" s="274"/>
      <c r="T49" s="161"/>
      <c r="U49" s="161"/>
      <c r="V49" s="272"/>
      <c r="W49" s="531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3"/>
      <c r="BD49" s="155"/>
    </row>
    <row r="50" spans="1:56" s="156" customFormat="1" ht="45" customHeight="1">
      <c r="A50" s="146"/>
      <c r="B50" s="615" t="s">
        <v>130</v>
      </c>
      <c r="C50" s="510" t="s">
        <v>148</v>
      </c>
      <c r="D50" s="510"/>
      <c r="E50" s="510"/>
      <c r="F50" s="510"/>
      <c r="G50" s="510"/>
      <c r="H50" s="510"/>
      <c r="I50" s="510"/>
      <c r="J50" s="510"/>
      <c r="K50" s="510"/>
      <c r="L50" s="510"/>
      <c r="M50" s="510"/>
      <c r="N50" s="510"/>
      <c r="O50" s="510"/>
      <c r="P50" s="511"/>
      <c r="Q50" s="276"/>
      <c r="R50" s="158"/>
      <c r="S50" s="275"/>
      <c r="T50" s="158"/>
      <c r="U50" s="158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39"/>
      <c r="AO50" s="149"/>
      <c r="AP50" s="118"/>
      <c r="AQ50" s="150"/>
      <c r="AR50" s="151"/>
      <c r="AS50" s="151"/>
      <c r="AT50" s="151"/>
      <c r="AU50" s="151"/>
      <c r="AV50" s="152"/>
      <c r="AW50" s="152"/>
      <c r="AX50" s="152"/>
      <c r="AY50" s="152"/>
      <c r="AZ50" s="153"/>
      <c r="BA50" s="154"/>
      <c r="BB50" s="154"/>
      <c r="BC50" s="154"/>
      <c r="BD50" s="155"/>
    </row>
    <row r="51" spans="1:56" s="156" customFormat="1" ht="45" customHeight="1">
      <c r="A51" s="146"/>
      <c r="B51" s="616"/>
      <c r="C51" s="512"/>
      <c r="D51" s="512"/>
      <c r="E51" s="512"/>
      <c r="F51" s="512"/>
      <c r="G51" s="512"/>
      <c r="H51" s="512"/>
      <c r="I51" s="512"/>
      <c r="J51" s="512"/>
      <c r="K51" s="512"/>
      <c r="L51" s="512"/>
      <c r="M51" s="512"/>
      <c r="N51" s="512"/>
      <c r="O51" s="512"/>
      <c r="P51" s="513"/>
      <c r="Q51" s="657">
        <v>8</v>
      </c>
      <c r="R51" s="658"/>
      <c r="S51" s="158"/>
      <c r="T51" s="158"/>
      <c r="U51" s="158"/>
      <c r="V51" s="1"/>
      <c r="W51" s="163" t="s">
        <v>56</v>
      </c>
      <c r="X51" s="1"/>
      <c r="Y51" s="1"/>
      <c r="Z51" s="1"/>
      <c r="AA51" s="1"/>
      <c r="AB51" s="1"/>
      <c r="AC51" s="1"/>
      <c r="AD51" s="1"/>
      <c r="AE51" s="1"/>
      <c r="AN51" s="39"/>
      <c r="AO51" s="149"/>
      <c r="AP51" s="118"/>
      <c r="AQ51" s="150"/>
      <c r="AR51" s="151"/>
      <c r="AS51" s="151"/>
      <c r="AT51" s="151"/>
      <c r="AU51" s="151"/>
      <c r="AV51" s="152"/>
      <c r="AW51" s="152"/>
      <c r="AX51" s="152"/>
      <c r="AY51" s="152"/>
      <c r="AZ51" s="153"/>
      <c r="BA51" s="154"/>
      <c r="BB51" s="154"/>
      <c r="BC51" s="154"/>
      <c r="BD51" s="155"/>
    </row>
    <row r="52" spans="1:56" s="156" customFormat="1" ht="45" customHeight="1">
      <c r="A52" s="146"/>
      <c r="B52" s="165"/>
      <c r="D52" s="1"/>
      <c r="E52" s="165"/>
      <c r="F52" s="16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528" t="s">
        <v>148</v>
      </c>
      <c r="X52" s="529"/>
      <c r="Y52" s="529"/>
      <c r="Z52" s="529"/>
      <c r="AA52" s="529"/>
      <c r="AB52" s="529"/>
      <c r="AC52" s="529"/>
      <c r="AD52" s="529"/>
      <c r="AE52" s="529"/>
      <c r="AF52" s="529"/>
      <c r="AG52" s="529"/>
      <c r="AH52" s="529"/>
      <c r="AI52" s="529"/>
      <c r="AJ52" s="529"/>
      <c r="AK52" s="529"/>
      <c r="AL52" s="529"/>
      <c r="AM52" s="529"/>
      <c r="AN52" s="529"/>
      <c r="AO52" s="529"/>
      <c r="AP52" s="529"/>
      <c r="AQ52" s="529"/>
      <c r="AR52" s="529"/>
      <c r="AS52" s="529"/>
      <c r="AT52" s="529"/>
      <c r="AU52" s="529"/>
      <c r="AV52" s="529"/>
      <c r="AW52" s="529"/>
      <c r="AX52" s="529"/>
      <c r="AY52" s="529"/>
      <c r="AZ52" s="529"/>
      <c r="BA52" s="529"/>
      <c r="BB52" s="529"/>
      <c r="BC52" s="530"/>
      <c r="BD52" s="155"/>
    </row>
    <row r="53" spans="1:56" s="156" customFormat="1" ht="45" customHeight="1">
      <c r="A53" s="146"/>
      <c r="B53" s="165"/>
      <c r="D53" s="1"/>
      <c r="E53" s="165"/>
      <c r="F53" s="16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531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3"/>
      <c r="BD53" s="155"/>
    </row>
    <row r="54" spans="1:56" s="156" customFormat="1" ht="121.5" customHeight="1" thickBot="1">
      <c r="A54" s="146"/>
      <c r="B54" s="147"/>
      <c r="C54" s="39"/>
      <c r="D54" s="148"/>
      <c r="E54" s="39"/>
      <c r="F54" s="149"/>
      <c r="G54" s="118"/>
      <c r="H54" s="39"/>
      <c r="I54" s="148"/>
      <c r="J54" s="39"/>
      <c r="K54" s="149"/>
      <c r="L54" s="118"/>
      <c r="M54" s="39"/>
      <c r="N54" s="148"/>
      <c r="O54" s="39"/>
      <c r="P54" s="149"/>
      <c r="Q54" s="118"/>
      <c r="R54" s="39"/>
      <c r="S54" s="148"/>
      <c r="T54" s="39"/>
      <c r="U54" s="149"/>
      <c r="V54" s="118"/>
      <c r="W54" s="39"/>
      <c r="X54" s="148"/>
      <c r="Y54" s="39"/>
      <c r="Z54" s="149"/>
      <c r="AA54" s="118"/>
      <c r="AB54" s="39"/>
      <c r="AC54" s="148"/>
      <c r="AD54" s="39"/>
      <c r="AE54" s="149"/>
      <c r="AF54" s="118"/>
      <c r="AG54" s="39"/>
      <c r="AH54" s="148"/>
      <c r="AI54" s="39"/>
      <c r="AJ54" s="149"/>
      <c r="AK54" s="118"/>
      <c r="AL54" s="39"/>
      <c r="AM54" s="148"/>
      <c r="AN54" s="39"/>
      <c r="AO54" s="149"/>
      <c r="AP54" s="118"/>
      <c r="AQ54" s="150"/>
      <c r="AR54" s="151"/>
      <c r="AS54" s="151"/>
      <c r="AT54" s="151"/>
      <c r="AU54" s="151"/>
      <c r="AV54" s="152"/>
      <c r="AW54" s="152"/>
      <c r="AX54" s="152"/>
      <c r="AY54" s="152"/>
      <c r="AZ54" s="153"/>
      <c r="BA54" s="154"/>
      <c r="BB54" s="154"/>
      <c r="BC54" s="154"/>
      <c r="BD54" s="155"/>
    </row>
    <row r="55" spans="1:56" s="156" customFormat="1" ht="123.75" hidden="1" customHeight="1">
      <c r="A55" s="146"/>
      <c r="B55" s="147"/>
      <c r="C55" s="39"/>
      <c r="D55" s="148"/>
      <c r="E55" s="39"/>
      <c r="F55" s="149"/>
      <c r="G55" s="118"/>
      <c r="H55" s="39"/>
      <c r="I55" s="148"/>
      <c r="J55" s="39"/>
      <c r="K55" s="149"/>
      <c r="L55" s="118"/>
      <c r="M55" s="39"/>
      <c r="N55" s="148"/>
      <c r="O55" s="39"/>
      <c r="P55" s="149"/>
      <c r="Q55" s="118"/>
      <c r="R55" s="39"/>
      <c r="S55" s="148"/>
      <c r="T55" s="39"/>
      <c r="U55" s="149"/>
      <c r="V55" s="118"/>
      <c r="W55" s="39"/>
      <c r="X55" s="148"/>
      <c r="Y55" s="39"/>
      <c r="Z55" s="149"/>
      <c r="AA55" s="118"/>
      <c r="AB55" s="39"/>
      <c r="AC55" s="148"/>
      <c r="AD55" s="39"/>
      <c r="AE55" s="149"/>
      <c r="AF55" s="118"/>
      <c r="AG55" s="39"/>
      <c r="AH55" s="148"/>
      <c r="AI55" s="39"/>
      <c r="AJ55" s="149"/>
      <c r="AK55" s="118"/>
      <c r="AL55" s="39"/>
      <c r="AM55" s="148"/>
      <c r="AN55" s="39"/>
      <c r="AO55" s="149"/>
      <c r="AP55" s="118"/>
      <c r="AQ55" s="150"/>
      <c r="AR55" s="151"/>
      <c r="AS55" s="151"/>
      <c r="AT55" s="151"/>
      <c r="AU55" s="151"/>
      <c r="AV55" s="152"/>
      <c r="AW55" s="152"/>
      <c r="AX55" s="152"/>
      <c r="AY55" s="152"/>
      <c r="AZ55" s="153"/>
      <c r="BA55" s="154"/>
      <c r="BB55" s="154"/>
      <c r="BC55" s="154"/>
      <c r="BD55" s="155"/>
    </row>
    <row r="56" spans="1:56" s="156" customFormat="1" ht="123.75" hidden="1" customHeight="1">
      <c r="A56" s="146"/>
      <c r="B56" s="147"/>
      <c r="C56" s="39"/>
      <c r="D56" s="148"/>
      <c r="E56" s="39"/>
      <c r="F56" s="149"/>
      <c r="G56" s="118"/>
      <c r="H56" s="39"/>
      <c r="I56" s="148"/>
      <c r="J56" s="39"/>
      <c r="K56" s="149"/>
      <c r="L56" s="118"/>
      <c r="M56" s="39"/>
      <c r="N56" s="148"/>
      <c r="O56" s="39"/>
      <c r="P56" s="149"/>
      <c r="Q56" s="118"/>
      <c r="R56" s="39"/>
      <c r="S56" s="148"/>
      <c r="T56" s="39"/>
      <c r="U56" s="149"/>
      <c r="V56" s="118"/>
      <c r="W56" s="39"/>
      <c r="X56" s="148"/>
      <c r="Y56" s="39"/>
      <c r="Z56" s="149"/>
      <c r="AA56" s="118"/>
      <c r="AB56" s="39"/>
      <c r="AC56" s="148"/>
      <c r="AD56" s="39"/>
      <c r="AE56" s="149"/>
      <c r="AF56" s="118"/>
      <c r="AG56" s="39"/>
      <c r="AH56" s="148"/>
      <c r="AI56" s="39"/>
      <c r="AJ56" s="149"/>
      <c r="AK56" s="118"/>
      <c r="AL56" s="39"/>
      <c r="AM56" s="148"/>
      <c r="AN56" s="39"/>
      <c r="AO56" s="149"/>
      <c r="AP56" s="118"/>
      <c r="AQ56" s="150"/>
      <c r="AR56" s="151"/>
      <c r="AS56" s="151"/>
      <c r="AT56" s="151"/>
      <c r="AU56" s="151"/>
      <c r="AV56" s="152"/>
      <c r="AW56" s="152"/>
      <c r="AX56" s="152"/>
      <c r="AY56" s="152"/>
      <c r="AZ56" s="153"/>
      <c r="BA56" s="154"/>
      <c r="BB56" s="154"/>
      <c r="BC56" s="154"/>
      <c r="BD56" s="155"/>
    </row>
    <row r="57" spans="1:56" s="156" customFormat="1" ht="123.75" hidden="1" customHeight="1">
      <c r="A57" s="146"/>
      <c r="B57" s="147"/>
      <c r="C57" s="39"/>
      <c r="D57" s="148"/>
      <c r="E57" s="39"/>
      <c r="F57" s="149"/>
      <c r="G57" s="118"/>
      <c r="H57" s="39"/>
      <c r="I57" s="148"/>
      <c r="J57" s="39"/>
      <c r="K57" s="149"/>
      <c r="L57" s="118"/>
      <c r="M57" s="39"/>
      <c r="N57" s="148"/>
      <c r="O57" s="39"/>
      <c r="P57" s="149"/>
      <c r="Q57" s="118"/>
      <c r="R57" s="39"/>
      <c r="S57" s="148"/>
      <c r="T57" s="39"/>
      <c r="U57" s="149"/>
      <c r="V57" s="118"/>
      <c r="W57" s="39"/>
      <c r="X57" s="148"/>
      <c r="Y57" s="39"/>
      <c r="Z57" s="149"/>
      <c r="AA57" s="118"/>
      <c r="AB57" s="39"/>
      <c r="AC57" s="148"/>
      <c r="AD57" s="39"/>
      <c r="AE57" s="149"/>
      <c r="AF57" s="118"/>
      <c r="AG57" s="39"/>
      <c r="AH57" s="148"/>
      <c r="AI57" s="39"/>
      <c r="AJ57" s="149"/>
      <c r="AK57" s="118"/>
      <c r="AL57" s="39"/>
      <c r="AM57" s="148"/>
      <c r="AN57" s="39"/>
      <c r="AO57" s="149"/>
      <c r="AP57" s="118"/>
      <c r="AQ57" s="150"/>
      <c r="AR57" s="151"/>
      <c r="AS57" s="151"/>
      <c r="AT57" s="151"/>
      <c r="AU57" s="151"/>
      <c r="AV57" s="152"/>
      <c r="AW57" s="152"/>
      <c r="AX57" s="152"/>
      <c r="AY57" s="152"/>
      <c r="AZ57" s="153"/>
      <c r="BA57" s="154"/>
      <c r="BB57" s="154"/>
      <c r="BC57" s="154"/>
      <c r="BD57" s="155"/>
    </row>
    <row r="58" spans="1:56" s="156" customFormat="1" ht="123.75" hidden="1" customHeight="1">
      <c r="A58" s="146"/>
      <c r="B58" s="147"/>
      <c r="C58" s="39"/>
      <c r="D58" s="148"/>
      <c r="E58" s="39"/>
      <c r="F58" s="149"/>
      <c r="G58" s="118"/>
      <c r="H58" s="39"/>
      <c r="I58" s="148"/>
      <c r="J58" s="39"/>
      <c r="K58" s="149"/>
      <c r="L58" s="118"/>
      <c r="M58" s="39"/>
      <c r="N58" s="148"/>
      <c r="O58" s="39"/>
      <c r="P58" s="149"/>
      <c r="Q58" s="118"/>
      <c r="R58" s="39"/>
      <c r="S58" s="148"/>
      <c r="T58" s="39"/>
      <c r="U58" s="149"/>
      <c r="V58" s="118"/>
      <c r="W58" s="39"/>
      <c r="X58" s="148"/>
      <c r="Y58" s="39"/>
      <c r="Z58" s="149"/>
      <c r="AA58" s="118"/>
      <c r="AB58" s="39"/>
      <c r="AC58" s="148"/>
      <c r="AD58" s="39"/>
      <c r="AE58" s="149"/>
      <c r="AF58" s="118"/>
      <c r="AG58" s="39"/>
      <c r="AH58" s="148"/>
      <c r="AI58" s="39"/>
      <c r="AJ58" s="149"/>
      <c r="AK58" s="118"/>
      <c r="AL58" s="39"/>
      <c r="AM58" s="148"/>
      <c r="AN58" s="39"/>
      <c r="AO58" s="149"/>
      <c r="AP58" s="118"/>
      <c r="AQ58" s="150"/>
      <c r="AR58" s="151"/>
      <c r="AS58" s="151"/>
      <c r="AT58" s="151"/>
      <c r="AU58" s="151"/>
      <c r="AV58" s="152"/>
      <c r="AW58" s="152"/>
      <c r="AX58" s="152"/>
      <c r="AY58" s="152"/>
      <c r="AZ58" s="153"/>
      <c r="BA58" s="154"/>
      <c r="BB58" s="154"/>
      <c r="BC58" s="154"/>
      <c r="BD58" s="155"/>
    </row>
    <row r="59" spans="1:56" ht="123.75" hidden="1" customHeight="1" thickBot="1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</row>
    <row r="60" spans="1:56" ht="30" customHeight="1">
      <c r="A60" s="604" t="s">
        <v>50</v>
      </c>
      <c r="B60" s="605"/>
      <c r="C60" s="654" t="str">
        <f>A62</f>
        <v>J</v>
      </c>
      <c r="D60" s="559"/>
      <c r="E60" s="559"/>
      <c r="F60" s="559"/>
      <c r="G60" s="559"/>
      <c r="H60" s="559" t="str">
        <f>A63</f>
        <v>K</v>
      </c>
      <c r="I60" s="559"/>
      <c r="J60" s="559"/>
      <c r="K60" s="559"/>
      <c r="L60" s="559"/>
      <c r="M60" s="559" t="str">
        <f>A64</f>
        <v>L</v>
      </c>
      <c r="N60" s="559"/>
      <c r="O60" s="559"/>
      <c r="P60" s="559"/>
      <c r="Q60" s="559"/>
      <c r="R60" s="559" t="str">
        <f>A65</f>
        <v>M</v>
      </c>
      <c r="S60" s="559"/>
      <c r="T60" s="559"/>
      <c r="U60" s="559"/>
      <c r="V60" s="559"/>
      <c r="W60" s="559" t="str">
        <f>A66</f>
        <v>N</v>
      </c>
      <c r="X60" s="559"/>
      <c r="Y60" s="559"/>
      <c r="Z60" s="559"/>
      <c r="AA60" s="560"/>
      <c r="AB60" s="603">
        <f>A67</f>
        <v>0</v>
      </c>
      <c r="AC60" s="558"/>
      <c r="AD60" s="558"/>
      <c r="AE60" s="558"/>
      <c r="AF60" s="558"/>
      <c r="AG60" s="558">
        <f>A68</f>
        <v>0</v>
      </c>
      <c r="AH60" s="558"/>
      <c r="AI60" s="558"/>
      <c r="AJ60" s="558"/>
      <c r="AK60" s="558"/>
      <c r="AL60" s="558">
        <f>A69</f>
        <v>0</v>
      </c>
      <c r="AM60" s="558"/>
      <c r="AN60" s="558"/>
      <c r="AO60" s="558"/>
      <c r="AP60" s="558"/>
      <c r="AQ60" s="558">
        <f>A70</f>
        <v>0</v>
      </c>
      <c r="AR60" s="558"/>
      <c r="AS60" s="558"/>
      <c r="AT60" s="558"/>
      <c r="AU60" s="561"/>
      <c r="AV60" s="566" t="s">
        <v>11</v>
      </c>
      <c r="AW60" s="538" t="s">
        <v>11</v>
      </c>
      <c r="AX60" s="538" t="s">
        <v>12</v>
      </c>
      <c r="AY60" s="538" t="s">
        <v>13</v>
      </c>
      <c r="AZ60" s="534" t="s">
        <v>14</v>
      </c>
      <c r="BA60" s="536" t="s">
        <v>15</v>
      </c>
      <c r="BB60" s="538" t="s">
        <v>16</v>
      </c>
      <c r="BC60" s="534" t="s">
        <v>17</v>
      </c>
      <c r="BD60" s="493" t="s">
        <v>18</v>
      </c>
    </row>
    <row r="61" spans="1:56" ht="121.5" customHeight="1" thickBot="1">
      <c r="A61" s="606"/>
      <c r="B61" s="607"/>
      <c r="C61" s="495" t="s">
        <v>244</v>
      </c>
      <c r="D61" s="496"/>
      <c r="E61" s="496"/>
      <c r="F61" s="496"/>
      <c r="G61" s="497"/>
      <c r="H61" s="498" t="s">
        <v>246</v>
      </c>
      <c r="I61" s="499"/>
      <c r="J61" s="499"/>
      <c r="K61" s="499"/>
      <c r="L61" s="500"/>
      <c r="M61" s="501" t="s">
        <v>248</v>
      </c>
      <c r="N61" s="502"/>
      <c r="O61" s="502"/>
      <c r="P61" s="502"/>
      <c r="Q61" s="503"/>
      <c r="R61" s="504" t="s">
        <v>251</v>
      </c>
      <c r="S61" s="505"/>
      <c r="T61" s="505"/>
      <c r="U61" s="505"/>
      <c r="V61" s="506"/>
      <c r="W61" s="504" t="s">
        <v>254</v>
      </c>
      <c r="X61" s="505"/>
      <c r="Y61" s="505"/>
      <c r="Z61" s="505"/>
      <c r="AA61" s="507"/>
      <c r="AB61" s="549">
        <f>B67</f>
        <v>0</v>
      </c>
      <c r="AC61" s="549"/>
      <c r="AD61" s="549"/>
      <c r="AE61" s="549"/>
      <c r="AF61" s="550"/>
      <c r="AG61" s="556">
        <f>B68</f>
        <v>0</v>
      </c>
      <c r="AH61" s="549"/>
      <c r="AI61" s="549"/>
      <c r="AJ61" s="549"/>
      <c r="AK61" s="550"/>
      <c r="AL61" s="556">
        <f>B69</f>
        <v>0</v>
      </c>
      <c r="AM61" s="549"/>
      <c r="AN61" s="549"/>
      <c r="AO61" s="549"/>
      <c r="AP61" s="550"/>
      <c r="AQ61" s="556">
        <f>B70</f>
        <v>0</v>
      </c>
      <c r="AR61" s="549"/>
      <c r="AS61" s="549"/>
      <c r="AT61" s="549"/>
      <c r="AU61" s="557"/>
      <c r="AV61" s="567"/>
      <c r="AW61" s="539"/>
      <c r="AX61" s="539"/>
      <c r="AY61" s="539"/>
      <c r="AZ61" s="535"/>
      <c r="BA61" s="537"/>
      <c r="BB61" s="539"/>
      <c r="BC61" s="535"/>
      <c r="BD61" s="494"/>
    </row>
    <row r="62" spans="1:56" ht="121.5" customHeight="1">
      <c r="A62" s="170" t="s">
        <v>45</v>
      </c>
      <c r="B62" s="171" t="s">
        <v>243</v>
      </c>
      <c r="C62" s="593"/>
      <c r="D62" s="594"/>
      <c r="E62" s="594"/>
      <c r="F62" s="594"/>
      <c r="G62" s="595"/>
      <c r="H62" s="413" t="s">
        <v>136</v>
      </c>
      <c r="I62" s="320">
        <v>14</v>
      </c>
      <c r="J62" s="390" t="s">
        <v>21</v>
      </c>
      <c r="K62" s="322">
        <v>4</v>
      </c>
      <c r="L62" s="323" t="s">
        <v>241</v>
      </c>
      <c r="M62" s="293" t="s">
        <v>57</v>
      </c>
      <c r="N62" s="391">
        <v>16</v>
      </c>
      <c r="O62" s="392" t="s">
        <v>21</v>
      </c>
      <c r="P62" s="393">
        <v>13</v>
      </c>
      <c r="Q62" s="394" t="s">
        <v>241</v>
      </c>
      <c r="R62" s="413" t="s">
        <v>132</v>
      </c>
      <c r="S62" s="320">
        <v>13</v>
      </c>
      <c r="T62" s="390" t="s">
        <v>21</v>
      </c>
      <c r="U62" s="322">
        <v>3</v>
      </c>
      <c r="V62" s="323" t="s">
        <v>241</v>
      </c>
      <c r="W62" s="294" t="s">
        <v>57</v>
      </c>
      <c r="X62" s="391">
        <v>21</v>
      </c>
      <c r="Y62" s="392" t="s">
        <v>21</v>
      </c>
      <c r="Z62" s="393">
        <v>11</v>
      </c>
      <c r="AA62" s="395" t="s">
        <v>241</v>
      </c>
      <c r="AB62" s="295"/>
      <c r="AC62" s="290"/>
      <c r="AD62" s="291" t="s">
        <v>21</v>
      </c>
      <c r="AE62" s="292"/>
      <c r="AF62" s="257"/>
      <c r="AG62" s="295"/>
      <c r="AH62" s="290"/>
      <c r="AI62" s="291" t="s">
        <v>21</v>
      </c>
      <c r="AJ62" s="292"/>
      <c r="AK62" s="257"/>
      <c r="AL62" s="295"/>
      <c r="AM62" s="290"/>
      <c r="AN62" s="295" t="s">
        <v>21</v>
      </c>
      <c r="AO62" s="292"/>
      <c r="AP62" s="258"/>
      <c r="AQ62" s="296"/>
      <c r="AR62" s="290"/>
      <c r="AS62" s="291" t="s">
        <v>21</v>
      </c>
      <c r="AT62" s="292"/>
      <c r="AU62" s="297"/>
      <c r="AV62" s="446">
        <f>IF(B62="","",COUNTIF(C62:AU62,$G$72))</f>
        <v>4</v>
      </c>
      <c r="AW62" s="447">
        <f>IF(B62="","",COUNTIF(C62:AU62,$G$75))</f>
        <v>0</v>
      </c>
      <c r="AX62" s="447">
        <f t="shared" ref="AX62:AX70" si="16">IF(B62="","",COUNTIF(C62:AU62,$G$73))</f>
        <v>0</v>
      </c>
      <c r="AY62" s="448">
        <f t="shared" ref="AY62:AY70" si="17">IF(B62="","",COUNTIF(C62:AU62,$G$74))</f>
        <v>0</v>
      </c>
      <c r="AZ62" s="449">
        <f t="shared" ref="AZ62:AZ70" si="18">IF(B62="","",AV62*$AZ$72+AW62*$AZ$75+AY62*$AZ$74)</f>
        <v>12</v>
      </c>
      <c r="BA62" s="450">
        <f t="shared" ref="BA62:BA70" si="19">IF(B62="","",SUM(D62,I62,N62,S62,X62,AC62,AH62,AM62,AR62))</f>
        <v>64</v>
      </c>
      <c r="BB62" s="451">
        <f t="shared" ref="BB62:BB70" si="20">IF(B62="","",SUM(F62,K62,P62,U62,Z62,AE62,AJ62,AO62,AT62))</f>
        <v>31</v>
      </c>
      <c r="BC62" s="452">
        <f t="shared" ref="BC62:BC70" si="21">IF(B62="","",BA62-BB62)</f>
        <v>33</v>
      </c>
      <c r="BD62" s="264">
        <v>5</v>
      </c>
    </row>
    <row r="63" spans="1:56" ht="121.5" customHeight="1">
      <c r="A63" s="172" t="s">
        <v>46</v>
      </c>
      <c r="B63" s="173" t="s">
        <v>245</v>
      </c>
      <c r="C63" s="415" t="str">
        <f>H62</f>
        <v>Ｍ１３</v>
      </c>
      <c r="D63" s="328">
        <f>K62</f>
        <v>4</v>
      </c>
      <c r="E63" s="396" t="s">
        <v>21</v>
      </c>
      <c r="F63" s="330">
        <f>I62</f>
        <v>14</v>
      </c>
      <c r="G63" s="331" t="s">
        <v>31</v>
      </c>
      <c r="H63" s="596"/>
      <c r="I63" s="597"/>
      <c r="J63" s="597"/>
      <c r="K63" s="597"/>
      <c r="L63" s="598"/>
      <c r="M63" s="415" t="s">
        <v>135</v>
      </c>
      <c r="N63" s="328">
        <v>6</v>
      </c>
      <c r="O63" s="396" t="s">
        <v>21</v>
      </c>
      <c r="P63" s="330">
        <v>7</v>
      </c>
      <c r="Q63" s="331" t="s">
        <v>31</v>
      </c>
      <c r="R63" s="301" t="s">
        <v>57</v>
      </c>
      <c r="S63" s="397">
        <v>16</v>
      </c>
      <c r="T63" s="398" t="s">
        <v>21</v>
      </c>
      <c r="U63" s="399">
        <v>6</v>
      </c>
      <c r="V63" s="400" t="s">
        <v>32</v>
      </c>
      <c r="W63" s="414" t="s">
        <v>133</v>
      </c>
      <c r="X63" s="328">
        <v>3</v>
      </c>
      <c r="Y63" s="396" t="s">
        <v>21</v>
      </c>
      <c r="Z63" s="330">
        <v>12</v>
      </c>
      <c r="AA63" s="401" t="s">
        <v>31</v>
      </c>
      <c r="AB63" s="299"/>
      <c r="AC63" s="298"/>
      <c r="AD63" s="299" t="s">
        <v>21</v>
      </c>
      <c r="AE63" s="300"/>
      <c r="AF63" s="259"/>
      <c r="AG63" s="299"/>
      <c r="AH63" s="298"/>
      <c r="AI63" s="299" t="s">
        <v>21</v>
      </c>
      <c r="AJ63" s="300"/>
      <c r="AK63" s="259"/>
      <c r="AL63" s="299"/>
      <c r="AM63" s="298"/>
      <c r="AN63" s="299" t="s">
        <v>21</v>
      </c>
      <c r="AO63" s="300"/>
      <c r="AP63" s="260"/>
      <c r="AQ63" s="302"/>
      <c r="AR63" s="298"/>
      <c r="AS63" s="299" t="s">
        <v>21</v>
      </c>
      <c r="AT63" s="300"/>
      <c r="AU63" s="303"/>
      <c r="AV63" s="453">
        <f t="shared" ref="AV63:AV70" si="22">IF(B63="","",COUNTIF(C63:AU63,$G$72))</f>
        <v>1</v>
      </c>
      <c r="AW63" s="454">
        <f t="shared" ref="AW63:AW70" si="23">IF(B63="","",COUNTIF(C63:AU63,$G$75))</f>
        <v>0</v>
      </c>
      <c r="AX63" s="454">
        <f t="shared" si="16"/>
        <v>3</v>
      </c>
      <c r="AY63" s="455">
        <f t="shared" si="17"/>
        <v>0</v>
      </c>
      <c r="AZ63" s="456">
        <f t="shared" si="18"/>
        <v>3</v>
      </c>
      <c r="BA63" s="457">
        <f t="shared" si="19"/>
        <v>29</v>
      </c>
      <c r="BB63" s="458">
        <f t="shared" si="20"/>
        <v>39</v>
      </c>
      <c r="BC63" s="459">
        <f t="shared" si="21"/>
        <v>-10</v>
      </c>
      <c r="BD63" s="265">
        <v>8</v>
      </c>
    </row>
    <row r="64" spans="1:56" ht="121.5" customHeight="1">
      <c r="A64" s="174" t="s">
        <v>47</v>
      </c>
      <c r="B64" s="175" t="s">
        <v>247</v>
      </c>
      <c r="C64" s="304" t="str">
        <f>M62</f>
        <v>　</v>
      </c>
      <c r="D64" s="402">
        <f>P62</f>
        <v>13</v>
      </c>
      <c r="E64" s="403" t="s">
        <v>21</v>
      </c>
      <c r="F64" s="404">
        <f>N62</f>
        <v>16</v>
      </c>
      <c r="G64" s="405" t="s">
        <v>31</v>
      </c>
      <c r="H64" s="416" t="str">
        <f>M63</f>
        <v>Ｍ１１</v>
      </c>
      <c r="I64" s="333">
        <f>P63</f>
        <v>7</v>
      </c>
      <c r="J64" s="406" t="s">
        <v>21</v>
      </c>
      <c r="K64" s="335">
        <f>N63</f>
        <v>6</v>
      </c>
      <c r="L64" s="336" t="s">
        <v>32</v>
      </c>
      <c r="M64" s="599"/>
      <c r="N64" s="600"/>
      <c r="O64" s="600"/>
      <c r="P64" s="600"/>
      <c r="Q64" s="649"/>
      <c r="R64" s="416" t="s">
        <v>137</v>
      </c>
      <c r="S64" s="333">
        <v>7</v>
      </c>
      <c r="T64" s="406" t="s">
        <v>21</v>
      </c>
      <c r="U64" s="335">
        <v>6</v>
      </c>
      <c r="V64" s="336" t="s">
        <v>32</v>
      </c>
      <c r="W64" s="308" t="s">
        <v>57</v>
      </c>
      <c r="X64" s="402">
        <v>12</v>
      </c>
      <c r="Y64" s="403" t="s">
        <v>21</v>
      </c>
      <c r="Z64" s="404">
        <v>12</v>
      </c>
      <c r="AA64" s="407" t="s">
        <v>240</v>
      </c>
      <c r="AB64" s="306"/>
      <c r="AC64" s="305"/>
      <c r="AD64" s="306" t="s">
        <v>21</v>
      </c>
      <c r="AE64" s="307"/>
      <c r="AF64" s="261"/>
      <c r="AG64" s="306"/>
      <c r="AH64" s="305"/>
      <c r="AI64" s="306" t="s">
        <v>21</v>
      </c>
      <c r="AJ64" s="307"/>
      <c r="AK64" s="261"/>
      <c r="AL64" s="306"/>
      <c r="AM64" s="305"/>
      <c r="AN64" s="306" t="s">
        <v>21</v>
      </c>
      <c r="AO64" s="307"/>
      <c r="AP64" s="309"/>
      <c r="AQ64" s="310"/>
      <c r="AR64" s="305"/>
      <c r="AS64" s="306" t="s">
        <v>21</v>
      </c>
      <c r="AT64" s="307"/>
      <c r="AU64" s="311"/>
      <c r="AV64" s="460">
        <f t="shared" si="22"/>
        <v>2</v>
      </c>
      <c r="AW64" s="461">
        <f t="shared" si="23"/>
        <v>0</v>
      </c>
      <c r="AX64" s="461">
        <f t="shared" si="16"/>
        <v>1</v>
      </c>
      <c r="AY64" s="462">
        <f t="shared" si="17"/>
        <v>1</v>
      </c>
      <c r="AZ64" s="463">
        <f t="shared" si="18"/>
        <v>7</v>
      </c>
      <c r="BA64" s="464">
        <f>IF(B64="","",SUM(D64,I64,N64,S64,X64,AC64,AH64,AM64,AR64))</f>
        <v>39</v>
      </c>
      <c r="BB64" s="465">
        <f t="shared" si="20"/>
        <v>40</v>
      </c>
      <c r="BC64" s="466">
        <f t="shared" si="21"/>
        <v>-1</v>
      </c>
      <c r="BD64" s="266">
        <v>7</v>
      </c>
    </row>
    <row r="65" spans="1:56" ht="117.75" customHeight="1">
      <c r="A65" s="172" t="s">
        <v>48</v>
      </c>
      <c r="B65" s="173" t="s">
        <v>250</v>
      </c>
      <c r="C65" s="415" t="str">
        <f>R62</f>
        <v>Ｍ９</v>
      </c>
      <c r="D65" s="328">
        <f>U62</f>
        <v>3</v>
      </c>
      <c r="E65" s="396" t="s">
        <v>21</v>
      </c>
      <c r="F65" s="330">
        <f>S62</f>
        <v>13</v>
      </c>
      <c r="G65" s="331" t="s">
        <v>31</v>
      </c>
      <c r="H65" s="301" t="str">
        <f>R63</f>
        <v>　</v>
      </c>
      <c r="I65" s="397">
        <f>U63</f>
        <v>6</v>
      </c>
      <c r="J65" s="398" t="s">
        <v>21</v>
      </c>
      <c r="K65" s="399">
        <f>S63</f>
        <v>16</v>
      </c>
      <c r="L65" s="400" t="s">
        <v>31</v>
      </c>
      <c r="M65" s="415" t="str">
        <f>R64</f>
        <v>Ｓ１３</v>
      </c>
      <c r="N65" s="328">
        <f>U64</f>
        <v>6</v>
      </c>
      <c r="O65" s="396" t="s">
        <v>21</v>
      </c>
      <c r="P65" s="330">
        <f>S64</f>
        <v>7</v>
      </c>
      <c r="Q65" s="331" t="s">
        <v>31</v>
      </c>
      <c r="R65" s="651"/>
      <c r="S65" s="652"/>
      <c r="T65" s="652"/>
      <c r="U65" s="652"/>
      <c r="V65" s="653"/>
      <c r="W65" s="414" t="s">
        <v>134</v>
      </c>
      <c r="X65" s="328">
        <v>5</v>
      </c>
      <c r="Y65" s="396" t="s">
        <v>21</v>
      </c>
      <c r="Z65" s="330">
        <v>12</v>
      </c>
      <c r="AA65" s="401" t="s">
        <v>31</v>
      </c>
      <c r="AB65" s="299"/>
      <c r="AC65" s="298"/>
      <c r="AD65" s="299" t="s">
        <v>21</v>
      </c>
      <c r="AE65" s="300"/>
      <c r="AF65" s="259"/>
      <c r="AG65" s="299"/>
      <c r="AH65" s="298"/>
      <c r="AI65" s="299" t="s">
        <v>21</v>
      </c>
      <c r="AJ65" s="300"/>
      <c r="AK65" s="259"/>
      <c r="AL65" s="299"/>
      <c r="AM65" s="298"/>
      <c r="AN65" s="299" t="s">
        <v>21</v>
      </c>
      <c r="AO65" s="300"/>
      <c r="AP65" s="260"/>
      <c r="AQ65" s="302"/>
      <c r="AR65" s="298"/>
      <c r="AS65" s="299" t="s">
        <v>21</v>
      </c>
      <c r="AT65" s="300"/>
      <c r="AU65" s="303"/>
      <c r="AV65" s="453">
        <f t="shared" si="22"/>
        <v>0</v>
      </c>
      <c r="AW65" s="454">
        <f t="shared" si="23"/>
        <v>0</v>
      </c>
      <c r="AX65" s="454">
        <f t="shared" si="16"/>
        <v>4</v>
      </c>
      <c r="AY65" s="455">
        <f t="shared" si="17"/>
        <v>0</v>
      </c>
      <c r="AZ65" s="456">
        <f t="shared" si="18"/>
        <v>0</v>
      </c>
      <c r="BA65" s="457">
        <f t="shared" si="19"/>
        <v>20</v>
      </c>
      <c r="BB65" s="458">
        <f t="shared" si="20"/>
        <v>48</v>
      </c>
      <c r="BC65" s="459">
        <f t="shared" si="21"/>
        <v>-28</v>
      </c>
      <c r="BD65" s="265">
        <v>9</v>
      </c>
    </row>
    <row r="66" spans="1:56" ht="114" customHeight="1" thickBot="1">
      <c r="A66" s="176" t="s">
        <v>49</v>
      </c>
      <c r="B66" s="177" t="s">
        <v>253</v>
      </c>
      <c r="C66" s="312" t="str">
        <f>W62</f>
        <v>　</v>
      </c>
      <c r="D66" s="408">
        <f>Z62</f>
        <v>11</v>
      </c>
      <c r="E66" s="409" t="s">
        <v>21</v>
      </c>
      <c r="F66" s="410">
        <f>X62</f>
        <v>21</v>
      </c>
      <c r="G66" s="411" t="s">
        <v>31</v>
      </c>
      <c r="H66" s="417" t="str">
        <f>W63</f>
        <v>Ｓ９</v>
      </c>
      <c r="I66" s="341">
        <f>Z63</f>
        <v>12</v>
      </c>
      <c r="J66" s="412" t="s">
        <v>21</v>
      </c>
      <c r="K66" s="343">
        <f>X63</f>
        <v>3</v>
      </c>
      <c r="L66" s="344" t="s">
        <v>32</v>
      </c>
      <c r="M66" s="312" t="str">
        <f>W64</f>
        <v>　</v>
      </c>
      <c r="N66" s="408">
        <f>Z64</f>
        <v>12</v>
      </c>
      <c r="O66" s="409" t="s">
        <v>21</v>
      </c>
      <c r="P66" s="410">
        <f>X64</f>
        <v>12</v>
      </c>
      <c r="Q66" s="411" t="s">
        <v>240</v>
      </c>
      <c r="R66" s="417" t="str">
        <f>W65</f>
        <v>Ｓ１１</v>
      </c>
      <c r="S66" s="341">
        <f>Z65</f>
        <v>12</v>
      </c>
      <c r="T66" s="412" t="s">
        <v>21</v>
      </c>
      <c r="U66" s="343">
        <f>X65</f>
        <v>5</v>
      </c>
      <c r="V66" s="344" t="s">
        <v>32</v>
      </c>
      <c r="W66" s="540"/>
      <c r="X66" s="541"/>
      <c r="Y66" s="541"/>
      <c r="Z66" s="541"/>
      <c r="AA66" s="542"/>
      <c r="AB66" s="314"/>
      <c r="AC66" s="313"/>
      <c r="AD66" s="314" t="s">
        <v>21</v>
      </c>
      <c r="AE66" s="315"/>
      <c r="AF66" s="262"/>
      <c r="AG66" s="316"/>
      <c r="AH66" s="313"/>
      <c r="AI66" s="314" t="s">
        <v>21</v>
      </c>
      <c r="AJ66" s="315"/>
      <c r="AK66" s="262"/>
      <c r="AL66" s="314"/>
      <c r="AM66" s="313"/>
      <c r="AN66" s="314" t="s">
        <v>21</v>
      </c>
      <c r="AO66" s="315"/>
      <c r="AP66" s="263"/>
      <c r="AQ66" s="316"/>
      <c r="AR66" s="313"/>
      <c r="AS66" s="314" t="s">
        <v>21</v>
      </c>
      <c r="AT66" s="315"/>
      <c r="AU66" s="317"/>
      <c r="AV66" s="467">
        <f t="shared" si="22"/>
        <v>2</v>
      </c>
      <c r="AW66" s="468">
        <f t="shared" si="23"/>
        <v>0</v>
      </c>
      <c r="AX66" s="468">
        <f t="shared" si="16"/>
        <v>1</v>
      </c>
      <c r="AY66" s="469">
        <f t="shared" si="17"/>
        <v>1</v>
      </c>
      <c r="AZ66" s="470">
        <f t="shared" si="18"/>
        <v>7</v>
      </c>
      <c r="BA66" s="471">
        <f t="shared" si="19"/>
        <v>47</v>
      </c>
      <c r="BB66" s="472">
        <f t="shared" si="20"/>
        <v>41</v>
      </c>
      <c r="BC66" s="473">
        <f t="shared" si="21"/>
        <v>6</v>
      </c>
      <c r="BD66" s="267">
        <v>6</v>
      </c>
    </row>
    <row r="67" spans="1:56" ht="114" hidden="1" customHeight="1">
      <c r="A67" s="178"/>
      <c r="B67" s="134"/>
      <c r="C67" s="7"/>
      <c r="D67" s="11">
        <f>AE62</f>
        <v>0</v>
      </c>
      <c r="E67" s="7" t="s">
        <v>21</v>
      </c>
      <c r="F67" s="12">
        <f>AC62</f>
        <v>0</v>
      </c>
      <c r="G67" s="13"/>
      <c r="H67" s="7"/>
      <c r="I67" s="11">
        <f>AE63</f>
        <v>0</v>
      </c>
      <c r="J67" s="7" t="s">
        <v>21</v>
      </c>
      <c r="K67" s="12">
        <f>AC63</f>
        <v>0</v>
      </c>
      <c r="L67" s="13"/>
      <c r="M67" s="7"/>
      <c r="N67" s="11">
        <f>AE64</f>
        <v>0</v>
      </c>
      <c r="O67" s="7" t="s">
        <v>21</v>
      </c>
      <c r="P67" s="12">
        <f>AC64</f>
        <v>0</v>
      </c>
      <c r="Q67" s="13"/>
      <c r="R67" s="7"/>
      <c r="S67" s="11">
        <f>AE65</f>
        <v>0</v>
      </c>
      <c r="T67" s="7" t="s">
        <v>21</v>
      </c>
      <c r="U67" s="12">
        <f>AC65</f>
        <v>0</v>
      </c>
      <c r="V67" s="13"/>
      <c r="W67" s="135"/>
      <c r="X67" s="11">
        <f>AE66</f>
        <v>0</v>
      </c>
      <c r="Y67" s="7" t="s">
        <v>21</v>
      </c>
      <c r="Z67" s="12">
        <f>AC66</f>
        <v>0</v>
      </c>
      <c r="AA67" s="179"/>
      <c r="AB67" s="543"/>
      <c r="AC67" s="544"/>
      <c r="AD67" s="544"/>
      <c r="AE67" s="544"/>
      <c r="AF67" s="545"/>
      <c r="AG67" s="135"/>
      <c r="AH67" s="11"/>
      <c r="AI67" s="7" t="s">
        <v>21</v>
      </c>
      <c r="AJ67" s="12"/>
      <c r="AK67" s="13"/>
      <c r="AL67" s="7"/>
      <c r="AM67" s="11"/>
      <c r="AN67" s="7" t="s">
        <v>21</v>
      </c>
      <c r="AO67" s="12"/>
      <c r="AP67" s="110"/>
      <c r="AQ67" s="135"/>
      <c r="AR67" s="11"/>
      <c r="AS67" s="7" t="s">
        <v>21</v>
      </c>
      <c r="AT67" s="12"/>
      <c r="AU67" s="136"/>
      <c r="AV67" s="137" t="str">
        <f t="shared" si="22"/>
        <v/>
      </c>
      <c r="AW67" s="138" t="str">
        <f t="shared" si="23"/>
        <v/>
      </c>
      <c r="AX67" s="138" t="str">
        <f t="shared" si="16"/>
        <v/>
      </c>
      <c r="AY67" s="139" t="str">
        <f t="shared" si="17"/>
        <v/>
      </c>
      <c r="AZ67" s="140" t="str">
        <f t="shared" si="18"/>
        <v/>
      </c>
      <c r="BA67" s="141" t="str">
        <f t="shared" si="19"/>
        <v/>
      </c>
      <c r="BB67" s="142" t="str">
        <f t="shared" si="20"/>
        <v/>
      </c>
      <c r="BC67" s="143" t="str">
        <f t="shared" si="21"/>
        <v/>
      </c>
      <c r="BD67" s="144"/>
    </row>
    <row r="68" spans="1:56" ht="114" hidden="1" customHeight="1">
      <c r="A68" s="71"/>
      <c r="B68" s="72"/>
      <c r="C68" s="15"/>
      <c r="D68" s="25">
        <f>AJ62</f>
        <v>0</v>
      </c>
      <c r="E68" s="15" t="s">
        <v>21</v>
      </c>
      <c r="F68" s="26">
        <f>AH62</f>
        <v>0</v>
      </c>
      <c r="G68" s="19"/>
      <c r="H68" s="15"/>
      <c r="I68" s="25">
        <f>AJ63</f>
        <v>0</v>
      </c>
      <c r="J68" s="15" t="s">
        <v>21</v>
      </c>
      <c r="K68" s="26">
        <f>AH63</f>
        <v>0</v>
      </c>
      <c r="L68" s="19"/>
      <c r="M68" s="15"/>
      <c r="N68" s="25">
        <f>AJ64</f>
        <v>0</v>
      </c>
      <c r="O68" s="15" t="s">
        <v>21</v>
      </c>
      <c r="P68" s="26">
        <f>AH64</f>
        <v>0</v>
      </c>
      <c r="Q68" s="19"/>
      <c r="R68" s="15"/>
      <c r="S68" s="25">
        <f>AJ65</f>
        <v>0</v>
      </c>
      <c r="T68" s="15" t="s">
        <v>21</v>
      </c>
      <c r="U68" s="26">
        <f>AH65</f>
        <v>0</v>
      </c>
      <c r="V68" s="19"/>
      <c r="W68" s="31"/>
      <c r="X68" s="25">
        <f>AJ66</f>
        <v>0</v>
      </c>
      <c r="Y68" s="15" t="s">
        <v>21</v>
      </c>
      <c r="Z68" s="26">
        <f>AH66</f>
        <v>0</v>
      </c>
      <c r="AA68" s="17"/>
      <c r="AB68" s="15"/>
      <c r="AC68" s="25">
        <f>AJ67</f>
        <v>0</v>
      </c>
      <c r="AD68" s="15" t="s">
        <v>21</v>
      </c>
      <c r="AE68" s="26">
        <f>AH67</f>
        <v>0</v>
      </c>
      <c r="AF68" s="19"/>
      <c r="AG68" s="650"/>
      <c r="AH68" s="554"/>
      <c r="AI68" s="554"/>
      <c r="AJ68" s="554"/>
      <c r="AK68" s="555"/>
      <c r="AL68" s="15"/>
      <c r="AM68" s="25"/>
      <c r="AN68" s="15" t="s">
        <v>21</v>
      </c>
      <c r="AO68" s="26"/>
      <c r="AP68" s="27"/>
      <c r="AQ68" s="31"/>
      <c r="AR68" s="25"/>
      <c r="AS68" s="15" t="s">
        <v>21</v>
      </c>
      <c r="AT68" s="26"/>
      <c r="AU68" s="32"/>
      <c r="AV68" s="73" t="str">
        <f t="shared" si="22"/>
        <v/>
      </c>
      <c r="AW68" s="74" t="str">
        <f t="shared" si="23"/>
        <v/>
      </c>
      <c r="AX68" s="74" t="str">
        <f t="shared" si="16"/>
        <v/>
      </c>
      <c r="AY68" s="75" t="str">
        <f t="shared" si="17"/>
        <v/>
      </c>
      <c r="AZ68" s="76" t="str">
        <f t="shared" si="18"/>
        <v/>
      </c>
      <c r="BA68" s="77" t="str">
        <f t="shared" si="19"/>
        <v/>
      </c>
      <c r="BB68" s="78" t="str">
        <f t="shared" si="20"/>
        <v/>
      </c>
      <c r="BC68" s="79" t="str">
        <f t="shared" si="21"/>
        <v/>
      </c>
      <c r="BD68" s="49"/>
    </row>
    <row r="69" spans="1:56" ht="114" hidden="1" customHeight="1">
      <c r="A69" s="71"/>
      <c r="B69" s="80"/>
      <c r="C69" s="36"/>
      <c r="D69" s="42">
        <f>AO62</f>
        <v>0</v>
      </c>
      <c r="E69" s="36" t="s">
        <v>21</v>
      </c>
      <c r="F69" s="43">
        <f>AM62</f>
        <v>0</v>
      </c>
      <c r="G69" s="37"/>
      <c r="H69" s="36"/>
      <c r="I69" s="42">
        <f>AO63</f>
        <v>0</v>
      </c>
      <c r="J69" s="36" t="s">
        <v>21</v>
      </c>
      <c r="K69" s="43">
        <f>AM63</f>
        <v>0</v>
      </c>
      <c r="L69" s="37"/>
      <c r="M69" s="36"/>
      <c r="N69" s="42">
        <f>AO64</f>
        <v>0</v>
      </c>
      <c r="O69" s="36" t="s">
        <v>21</v>
      </c>
      <c r="P69" s="43">
        <f>AM64</f>
        <v>0</v>
      </c>
      <c r="Q69" s="37"/>
      <c r="R69" s="36"/>
      <c r="S69" s="42">
        <f>AO65</f>
        <v>0</v>
      </c>
      <c r="T69" s="36" t="s">
        <v>21</v>
      </c>
      <c r="U69" s="43">
        <f>AM65</f>
        <v>0</v>
      </c>
      <c r="V69" s="37"/>
      <c r="W69" s="45"/>
      <c r="X69" s="42">
        <f>AO66</f>
        <v>0</v>
      </c>
      <c r="Y69" s="36" t="s">
        <v>21</v>
      </c>
      <c r="Z69" s="43">
        <f>AM66</f>
        <v>0</v>
      </c>
      <c r="AA69" s="81"/>
      <c r="AB69" s="36"/>
      <c r="AC69" s="42">
        <f>AO67</f>
        <v>0</v>
      </c>
      <c r="AD69" s="36" t="s">
        <v>21</v>
      </c>
      <c r="AE69" s="43">
        <f>AM67</f>
        <v>0</v>
      </c>
      <c r="AF69" s="37"/>
      <c r="AG69" s="36"/>
      <c r="AH69" s="42">
        <f>AO68</f>
        <v>0</v>
      </c>
      <c r="AI69" s="36" t="s">
        <v>21</v>
      </c>
      <c r="AJ69" s="43">
        <f>AM68</f>
        <v>0</v>
      </c>
      <c r="AK69" s="37"/>
      <c r="AL69" s="570"/>
      <c r="AM69" s="554"/>
      <c r="AN69" s="554"/>
      <c r="AO69" s="554"/>
      <c r="AP69" s="555"/>
      <c r="AQ69" s="45"/>
      <c r="AR69" s="42"/>
      <c r="AS69" s="15" t="s">
        <v>21</v>
      </c>
      <c r="AT69" s="43"/>
      <c r="AU69" s="46"/>
      <c r="AV69" s="83" t="str">
        <f t="shared" si="22"/>
        <v/>
      </c>
      <c r="AW69" s="84" t="str">
        <f t="shared" si="23"/>
        <v/>
      </c>
      <c r="AX69" s="84" t="str">
        <f t="shared" si="16"/>
        <v/>
      </c>
      <c r="AY69" s="85" t="str">
        <f t="shared" si="17"/>
        <v/>
      </c>
      <c r="AZ69" s="86" t="str">
        <f t="shared" si="18"/>
        <v/>
      </c>
      <c r="BA69" s="87" t="str">
        <f t="shared" si="19"/>
        <v/>
      </c>
      <c r="BB69" s="88" t="str">
        <f t="shared" si="20"/>
        <v/>
      </c>
      <c r="BC69" s="89" t="str">
        <f t="shared" si="21"/>
        <v/>
      </c>
      <c r="BD69" s="90"/>
    </row>
    <row r="70" spans="1:56" ht="114" hidden="1" customHeight="1" thickBot="1">
      <c r="A70" s="91"/>
      <c r="B70" s="92"/>
      <c r="C70" s="93"/>
      <c r="D70" s="94">
        <f>AT62</f>
        <v>0</v>
      </c>
      <c r="E70" s="93" t="s">
        <v>21</v>
      </c>
      <c r="F70" s="95">
        <f>AR62</f>
        <v>0</v>
      </c>
      <c r="G70" s="96"/>
      <c r="H70" s="93"/>
      <c r="I70" s="94">
        <f>AT63</f>
        <v>0</v>
      </c>
      <c r="J70" s="93" t="s">
        <v>21</v>
      </c>
      <c r="K70" s="95">
        <f>AR63</f>
        <v>0</v>
      </c>
      <c r="L70" s="96"/>
      <c r="M70" s="93"/>
      <c r="N70" s="94">
        <f>AT64</f>
        <v>0</v>
      </c>
      <c r="O70" s="93" t="s">
        <v>21</v>
      </c>
      <c r="P70" s="95">
        <f>AR64</f>
        <v>0</v>
      </c>
      <c r="Q70" s="96"/>
      <c r="R70" s="93"/>
      <c r="S70" s="94">
        <f>AT65</f>
        <v>0</v>
      </c>
      <c r="T70" s="93" t="s">
        <v>21</v>
      </c>
      <c r="U70" s="95">
        <f>AR65</f>
        <v>0</v>
      </c>
      <c r="V70" s="96"/>
      <c r="W70" s="98"/>
      <c r="X70" s="94">
        <f>AT66</f>
        <v>0</v>
      </c>
      <c r="Y70" s="93" t="s">
        <v>21</v>
      </c>
      <c r="Z70" s="95">
        <f>AR66</f>
        <v>0</v>
      </c>
      <c r="AA70" s="99"/>
      <c r="AB70" s="93"/>
      <c r="AC70" s="94">
        <f>AT67</f>
        <v>0</v>
      </c>
      <c r="AD70" s="93" t="s">
        <v>21</v>
      </c>
      <c r="AE70" s="95">
        <f>AR67</f>
        <v>0</v>
      </c>
      <c r="AF70" s="96"/>
      <c r="AG70" s="93"/>
      <c r="AH70" s="94">
        <f>AT68</f>
        <v>0</v>
      </c>
      <c r="AI70" s="93" t="s">
        <v>21</v>
      </c>
      <c r="AJ70" s="95">
        <f>AR68</f>
        <v>0</v>
      </c>
      <c r="AK70" s="96"/>
      <c r="AL70" s="93"/>
      <c r="AM70" s="94">
        <f>AT69</f>
        <v>0</v>
      </c>
      <c r="AN70" s="93" t="s">
        <v>21</v>
      </c>
      <c r="AO70" s="95">
        <f>AR69</f>
        <v>0</v>
      </c>
      <c r="AP70" s="97"/>
      <c r="AQ70" s="546"/>
      <c r="AR70" s="547"/>
      <c r="AS70" s="547"/>
      <c r="AT70" s="547"/>
      <c r="AU70" s="548"/>
      <c r="AV70" s="101" t="str">
        <f t="shared" si="22"/>
        <v/>
      </c>
      <c r="AW70" s="102" t="str">
        <f t="shared" si="23"/>
        <v/>
      </c>
      <c r="AX70" s="102" t="str">
        <f t="shared" si="16"/>
        <v/>
      </c>
      <c r="AY70" s="103" t="str">
        <f t="shared" si="17"/>
        <v/>
      </c>
      <c r="AZ70" s="104" t="str">
        <f t="shared" si="18"/>
        <v/>
      </c>
      <c r="BA70" s="105" t="str">
        <f t="shared" si="19"/>
        <v/>
      </c>
      <c r="BB70" s="106" t="str">
        <f t="shared" si="20"/>
        <v/>
      </c>
      <c r="BC70" s="107" t="str">
        <f t="shared" si="21"/>
        <v/>
      </c>
      <c r="BD70" s="108"/>
    </row>
    <row r="71" spans="1:56" ht="114" hidden="1" customHeight="1">
      <c r="AV71" s="1" t="str">
        <f>G72</f>
        <v>○</v>
      </c>
      <c r="AW71" s="1" t="str">
        <f>G75</f>
        <v>◎</v>
      </c>
      <c r="AX71" s="1" t="str">
        <f>G73</f>
        <v>×</v>
      </c>
      <c r="AY71" s="1" t="str">
        <f>G74</f>
        <v>△</v>
      </c>
    </row>
    <row r="72" spans="1:56" ht="114" hidden="1" customHeight="1">
      <c r="G72" s="1" t="s">
        <v>22</v>
      </c>
      <c r="AZ72" s="1">
        <v>3</v>
      </c>
    </row>
    <row r="73" spans="1:56" ht="114" hidden="1" customHeight="1">
      <c r="B73" s="1" t="s">
        <v>33</v>
      </c>
      <c r="G73" s="1" t="s">
        <v>23</v>
      </c>
      <c r="AZ73" s="1">
        <v>0</v>
      </c>
    </row>
    <row r="74" spans="1:56" ht="114" hidden="1" customHeight="1">
      <c r="B74" s="1" t="s">
        <v>145</v>
      </c>
      <c r="G74" s="1" t="s">
        <v>24</v>
      </c>
      <c r="AZ74" s="1">
        <v>1</v>
      </c>
    </row>
    <row r="75" spans="1:56" ht="114" hidden="1" customHeight="1">
      <c r="B75" s="1" t="s">
        <v>34</v>
      </c>
      <c r="G75" s="1" t="s">
        <v>25</v>
      </c>
      <c r="AZ75" s="1">
        <v>5</v>
      </c>
    </row>
    <row r="76" spans="1:56" ht="114" hidden="1" customHeight="1">
      <c r="B76" s="1" t="s">
        <v>150</v>
      </c>
    </row>
    <row r="77" spans="1:56" ht="114" hidden="1" customHeight="1">
      <c r="B77" s="1" t="s">
        <v>35</v>
      </c>
    </row>
    <row r="78" spans="1:56" ht="114" hidden="1" customHeight="1">
      <c r="B78" s="1" t="s">
        <v>146</v>
      </c>
    </row>
    <row r="79" spans="1:56" ht="114" hidden="1" customHeight="1">
      <c r="B79" s="1" t="s">
        <v>148</v>
      </c>
    </row>
    <row r="80" spans="1:56" ht="114" hidden="1" customHeight="1">
      <c r="B80" s="1" t="s">
        <v>36</v>
      </c>
    </row>
    <row r="81" spans="1:56" ht="114" hidden="1" customHeight="1">
      <c r="B81" s="1" t="s">
        <v>37</v>
      </c>
    </row>
    <row r="82" spans="1:56" ht="114" hidden="1" customHeight="1"/>
    <row r="83" spans="1:56" ht="114" hidden="1" customHeight="1"/>
    <row r="84" spans="1:56" ht="114" customHeight="1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</row>
    <row r="85" spans="1:56" ht="57" customHeight="1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640" t="s">
        <v>138</v>
      </c>
      <c r="O85" s="640"/>
      <c r="P85" s="640"/>
      <c r="Q85" s="640"/>
      <c r="R85" s="641"/>
      <c r="S85" s="642" t="s">
        <v>244</v>
      </c>
      <c r="T85" s="643"/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  <c r="AN85" s="643"/>
      <c r="AO85" s="643"/>
      <c r="AP85" s="643"/>
      <c r="AQ85" s="643"/>
      <c r="AR85" s="643"/>
      <c r="AS85" s="643"/>
      <c r="AT85" s="643"/>
      <c r="AU85" s="643"/>
      <c r="AV85" s="643"/>
      <c r="AW85" s="643"/>
      <c r="AX85" s="644"/>
      <c r="AY85" s="638" t="s">
        <v>143</v>
      </c>
      <c r="AZ85" s="639"/>
      <c r="BA85" s="639"/>
      <c r="BB85" s="639"/>
      <c r="BC85" s="639"/>
      <c r="BD85" s="639"/>
    </row>
    <row r="86" spans="1:56" ht="57" customHeight="1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634" t="s">
        <v>139</v>
      </c>
      <c r="O86" s="634"/>
      <c r="P86" s="634"/>
      <c r="Q86" s="634"/>
      <c r="R86" s="634"/>
      <c r="S86" s="645" t="s">
        <v>255</v>
      </c>
      <c r="T86" s="646"/>
      <c r="U86" s="646"/>
      <c r="V86" s="646"/>
      <c r="W86" s="646"/>
      <c r="X86" s="646"/>
      <c r="Y86" s="646"/>
      <c r="Z86" s="646"/>
      <c r="AA86" s="646"/>
      <c r="AB86" s="646"/>
      <c r="AC86" s="646"/>
      <c r="AD86" s="646"/>
      <c r="AE86" s="646"/>
      <c r="AF86" s="646"/>
      <c r="AG86" s="646"/>
      <c r="AH86" s="646"/>
      <c r="AI86" s="646"/>
      <c r="AJ86" s="646"/>
      <c r="AK86" s="646"/>
      <c r="AL86" s="646"/>
      <c r="AM86" s="646"/>
      <c r="AN86" s="646"/>
      <c r="AO86" s="646"/>
      <c r="AP86" s="646"/>
      <c r="AQ86" s="646"/>
      <c r="AR86" s="646"/>
      <c r="AS86" s="646"/>
      <c r="AT86" s="646"/>
      <c r="AU86" s="646"/>
      <c r="AV86" s="646"/>
      <c r="AW86" s="646"/>
      <c r="AX86" s="647"/>
      <c r="AY86" s="180"/>
      <c r="AZ86" s="180"/>
      <c r="BA86" s="180"/>
      <c r="BB86" s="180"/>
      <c r="BC86" s="180"/>
      <c r="BD86" s="180"/>
    </row>
    <row r="87" spans="1:56" ht="57" customHeight="1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634" t="s">
        <v>140</v>
      </c>
      <c r="O87" s="634"/>
      <c r="P87" s="634"/>
      <c r="Q87" s="634"/>
      <c r="R87" s="634"/>
      <c r="S87" s="635" t="s">
        <v>248</v>
      </c>
      <c r="T87" s="636"/>
      <c r="U87" s="636"/>
      <c r="V87" s="636"/>
      <c r="W87" s="636"/>
      <c r="X87" s="636"/>
      <c r="Y87" s="636"/>
      <c r="Z87" s="636"/>
      <c r="AA87" s="636"/>
      <c r="AB87" s="636"/>
      <c r="AC87" s="636"/>
      <c r="AD87" s="636"/>
      <c r="AE87" s="636"/>
      <c r="AF87" s="636"/>
      <c r="AG87" s="636"/>
      <c r="AH87" s="636"/>
      <c r="AI87" s="636"/>
      <c r="AJ87" s="636"/>
      <c r="AK87" s="636"/>
      <c r="AL87" s="636"/>
      <c r="AM87" s="636"/>
      <c r="AN87" s="636"/>
      <c r="AO87" s="636"/>
      <c r="AP87" s="636"/>
      <c r="AQ87" s="636"/>
      <c r="AR87" s="636"/>
      <c r="AS87" s="636"/>
      <c r="AT87" s="636"/>
      <c r="AU87" s="636"/>
      <c r="AV87" s="636"/>
      <c r="AW87" s="636"/>
      <c r="AX87" s="637"/>
      <c r="AY87" s="180"/>
      <c r="AZ87" s="180"/>
      <c r="BA87" s="180"/>
      <c r="BB87" s="180"/>
      <c r="BC87" s="180"/>
      <c r="BD87" s="180"/>
    </row>
    <row r="88" spans="1:56" ht="57" customHeight="1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634" t="s">
        <v>141</v>
      </c>
      <c r="O88" s="634"/>
      <c r="P88" s="634"/>
      <c r="Q88" s="634"/>
      <c r="R88" s="634"/>
      <c r="S88" s="648" t="s">
        <v>256</v>
      </c>
      <c r="T88" s="636"/>
      <c r="U88" s="636"/>
      <c r="V88" s="636"/>
      <c r="W88" s="636"/>
      <c r="X88" s="636"/>
      <c r="Y88" s="636"/>
      <c r="Z88" s="636"/>
      <c r="AA88" s="636"/>
      <c r="AB88" s="636"/>
      <c r="AC88" s="636"/>
      <c r="AD88" s="636"/>
      <c r="AE88" s="636"/>
      <c r="AF88" s="636"/>
      <c r="AG88" s="636"/>
      <c r="AH88" s="636"/>
      <c r="AI88" s="636"/>
      <c r="AJ88" s="636"/>
      <c r="AK88" s="636"/>
      <c r="AL88" s="636"/>
      <c r="AM88" s="636"/>
      <c r="AN88" s="636"/>
      <c r="AO88" s="636"/>
      <c r="AP88" s="636"/>
      <c r="AQ88" s="636"/>
      <c r="AR88" s="636"/>
      <c r="AS88" s="636"/>
      <c r="AT88" s="636"/>
      <c r="AU88" s="636"/>
      <c r="AV88" s="636"/>
      <c r="AW88" s="636"/>
      <c r="AX88" s="637"/>
      <c r="AY88" s="180"/>
      <c r="AZ88" s="180"/>
      <c r="BA88" s="180"/>
      <c r="BB88" s="180"/>
      <c r="BC88" s="180"/>
      <c r="BD88" s="180"/>
    </row>
    <row r="89" spans="1:56" ht="57" customHeight="1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634" t="s">
        <v>142</v>
      </c>
      <c r="O89" s="634"/>
      <c r="P89" s="634"/>
      <c r="Q89" s="634"/>
      <c r="R89" s="634"/>
      <c r="S89" s="635" t="s">
        <v>258</v>
      </c>
      <c r="T89" s="636"/>
      <c r="U89" s="636"/>
      <c r="V89" s="636"/>
      <c r="W89" s="636"/>
      <c r="X89" s="636"/>
      <c r="Y89" s="636"/>
      <c r="Z89" s="636"/>
      <c r="AA89" s="636"/>
      <c r="AB89" s="636"/>
      <c r="AC89" s="636"/>
      <c r="AD89" s="636"/>
      <c r="AE89" s="636"/>
      <c r="AF89" s="636"/>
      <c r="AG89" s="636"/>
      <c r="AH89" s="636"/>
      <c r="AI89" s="636"/>
      <c r="AJ89" s="636"/>
      <c r="AK89" s="636"/>
      <c r="AL89" s="636"/>
      <c r="AM89" s="636"/>
      <c r="AN89" s="636"/>
      <c r="AO89" s="636"/>
      <c r="AP89" s="636"/>
      <c r="AQ89" s="636"/>
      <c r="AR89" s="636"/>
      <c r="AS89" s="636"/>
      <c r="AT89" s="636"/>
      <c r="AU89" s="636"/>
      <c r="AV89" s="636"/>
      <c r="AW89" s="636"/>
      <c r="AX89" s="637"/>
      <c r="AY89" s="180"/>
      <c r="AZ89" s="180"/>
      <c r="BA89" s="180"/>
      <c r="BB89" s="180"/>
      <c r="BC89" s="180"/>
      <c r="BD89" s="180"/>
    </row>
    <row r="90" spans="1:56" ht="91.5" customHeight="1">
      <c r="A90" s="180"/>
      <c r="B90" s="318" t="s">
        <v>257</v>
      </c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</row>
    <row r="91" spans="1:56" ht="91.5" customHeight="1">
      <c r="A91" s="180"/>
      <c r="B91" s="319" t="s">
        <v>259</v>
      </c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</row>
  </sheetData>
  <mergeCells count="154">
    <mergeCell ref="Q29:R29"/>
    <mergeCell ref="Q34:R34"/>
    <mergeCell ref="Q37:R37"/>
    <mergeCell ref="Q42:R42"/>
    <mergeCell ref="U31:V31"/>
    <mergeCell ref="U40:V40"/>
    <mergeCell ref="Q43:R43"/>
    <mergeCell ref="Q46:R46"/>
    <mergeCell ref="Q51:R51"/>
    <mergeCell ref="B33:B34"/>
    <mergeCell ref="N89:R89"/>
    <mergeCell ref="S89:AX89"/>
    <mergeCell ref="AY85:BD85"/>
    <mergeCell ref="N85:R85"/>
    <mergeCell ref="S85:AX85"/>
    <mergeCell ref="N86:R86"/>
    <mergeCell ref="S86:AX86"/>
    <mergeCell ref="N87:R87"/>
    <mergeCell ref="S87:AX87"/>
    <mergeCell ref="N88:R88"/>
    <mergeCell ref="S88:AX88"/>
    <mergeCell ref="M64:Q64"/>
    <mergeCell ref="H63:L63"/>
    <mergeCell ref="AQ70:AU70"/>
    <mergeCell ref="AG68:AK68"/>
    <mergeCell ref="AL69:AP69"/>
    <mergeCell ref="R65:V65"/>
    <mergeCell ref="AV60:AV61"/>
    <mergeCell ref="AX60:AX61"/>
    <mergeCell ref="AY60:AY61"/>
    <mergeCell ref="AW60:AW61"/>
    <mergeCell ref="C62:G62"/>
    <mergeCell ref="C60:G60"/>
    <mergeCell ref="A3:B4"/>
    <mergeCell ref="C5:G5"/>
    <mergeCell ref="H6:L6"/>
    <mergeCell ref="M7:Q7"/>
    <mergeCell ref="C2:AF2"/>
    <mergeCell ref="AB3:AF3"/>
    <mergeCell ref="W3:AA3"/>
    <mergeCell ref="M3:Q3"/>
    <mergeCell ref="C4:G4"/>
    <mergeCell ref="C3:G3"/>
    <mergeCell ref="H4:L4"/>
    <mergeCell ref="H3:L3"/>
    <mergeCell ref="R3:V3"/>
    <mergeCell ref="H60:L60"/>
    <mergeCell ref="M60:Q60"/>
    <mergeCell ref="M16:Q16"/>
    <mergeCell ref="C15:G15"/>
    <mergeCell ref="H15:L15"/>
    <mergeCell ref="C17:G17"/>
    <mergeCell ref="H18:L18"/>
    <mergeCell ref="M19:Q19"/>
    <mergeCell ref="B27:BD27"/>
    <mergeCell ref="R20:V20"/>
    <mergeCell ref="AB16:AF16"/>
    <mergeCell ref="AB60:AF60"/>
    <mergeCell ref="A60:B61"/>
    <mergeCell ref="A15:B16"/>
    <mergeCell ref="R35:U36"/>
    <mergeCell ref="W16:AA16"/>
    <mergeCell ref="B50:B51"/>
    <mergeCell ref="B46:B47"/>
    <mergeCell ref="BD15:BD16"/>
    <mergeCell ref="AV15:AV16"/>
    <mergeCell ref="B41:B42"/>
    <mergeCell ref="B37:B38"/>
    <mergeCell ref="R60:V60"/>
    <mergeCell ref="AL24:AP24"/>
    <mergeCell ref="C16:G16"/>
    <mergeCell ref="H16:L16"/>
    <mergeCell ref="M15:Q15"/>
    <mergeCell ref="R8:V8"/>
    <mergeCell ref="W15:AA15"/>
    <mergeCell ref="AB15:AF15"/>
    <mergeCell ref="AG15:AK15"/>
    <mergeCell ref="R15:V15"/>
    <mergeCell ref="AQ3:AU3"/>
    <mergeCell ref="R16:V16"/>
    <mergeCell ref="AL16:AP16"/>
    <mergeCell ref="BD3:BD4"/>
    <mergeCell ref="BC3:BC4"/>
    <mergeCell ref="BB3:BB4"/>
    <mergeCell ref="BA3:BA4"/>
    <mergeCell ref="AZ3:AZ4"/>
    <mergeCell ref="AY3:AY4"/>
    <mergeCell ref="W9:AA9"/>
    <mergeCell ref="AB10:AF10"/>
    <mergeCell ref="AB4:AF4"/>
    <mergeCell ref="AQ4:AU4"/>
    <mergeCell ref="AL3:AP3"/>
    <mergeCell ref="AG3:AK3"/>
    <mergeCell ref="AG4:AK4"/>
    <mergeCell ref="AY15:AY16"/>
    <mergeCell ref="AZ15:AZ16"/>
    <mergeCell ref="AX15:AX16"/>
    <mergeCell ref="AX3:AX4"/>
    <mergeCell ref="AV3:AV4"/>
    <mergeCell ref="AW3:AW4"/>
    <mergeCell ref="M4:Q4"/>
    <mergeCell ref="AL4:AP4"/>
    <mergeCell ref="AG11:AK11"/>
    <mergeCell ref="AL12:AP12"/>
    <mergeCell ref="W4:AA4"/>
    <mergeCell ref="R4:V4"/>
    <mergeCell ref="W66:AA66"/>
    <mergeCell ref="AB67:AF67"/>
    <mergeCell ref="AQ13:AU13"/>
    <mergeCell ref="AG16:AK16"/>
    <mergeCell ref="AW15:AW16"/>
    <mergeCell ref="AL15:AP15"/>
    <mergeCell ref="AQ15:AU15"/>
    <mergeCell ref="BA15:BA16"/>
    <mergeCell ref="BB15:BB16"/>
    <mergeCell ref="AG23:AK23"/>
    <mergeCell ref="AQ16:AU16"/>
    <mergeCell ref="AG60:AK60"/>
    <mergeCell ref="AL60:AP60"/>
    <mergeCell ref="W60:AA60"/>
    <mergeCell ref="AB61:AF61"/>
    <mergeCell ref="AQ25:AU25"/>
    <mergeCell ref="AQ60:AU60"/>
    <mergeCell ref="AQ61:AU61"/>
    <mergeCell ref="AG61:AK61"/>
    <mergeCell ref="AL61:AP61"/>
    <mergeCell ref="W21:AA21"/>
    <mergeCell ref="AB22:AF22"/>
    <mergeCell ref="W52:BC53"/>
    <mergeCell ref="BC15:BC16"/>
    <mergeCell ref="BD60:BD61"/>
    <mergeCell ref="C61:G61"/>
    <mergeCell ref="H61:L61"/>
    <mergeCell ref="M61:Q61"/>
    <mergeCell ref="R61:V61"/>
    <mergeCell ref="W61:AA61"/>
    <mergeCell ref="B29:B30"/>
    <mergeCell ref="C50:P51"/>
    <mergeCell ref="C46:P47"/>
    <mergeCell ref="C41:P42"/>
    <mergeCell ref="C37:P38"/>
    <mergeCell ref="C33:P34"/>
    <mergeCell ref="C29:P30"/>
    <mergeCell ref="B44:BD44"/>
    <mergeCell ref="P31:R32"/>
    <mergeCell ref="P39:R40"/>
    <mergeCell ref="P48:R49"/>
    <mergeCell ref="W35:BC36"/>
    <mergeCell ref="W39:BC40"/>
    <mergeCell ref="W48:BC49"/>
    <mergeCell ref="BC60:BC61"/>
    <mergeCell ref="AZ60:AZ61"/>
    <mergeCell ref="BA60:BA61"/>
    <mergeCell ref="BB60:BB61"/>
  </mergeCells>
  <phoneticPr fontId="2"/>
  <dataValidations count="3">
    <dataValidation type="list" allowBlank="1" showInputMessage="1" showErrorMessage="1" sqref="B17:B20 W52:BC53 W48:BC49 W39:BC40 W35:BC36 C29:P30 C33:P34 C37:P38 C41:P42 C46:P47 C50:P51 B5:B9">
      <formula1>$B$73:$B$82</formula1>
    </dataValidation>
    <dataValidation type="list" allowBlank="1" showInputMessage="1" showErrorMessage="1" sqref="G6:G13 AP28:AP34 AP25:AP26 AP41:AP43 AP50:AP51 AP54:AP58 AP37:AP38 AP45:AP47 L19:L26 Q20:Q26 G18:G26 AK24:AK26 V21:V26 AA22:AA26 AF23:AF26 AF54:AF58 AA54:AA58 L54:L58 V54:V58 AK54:AK58 AK17:AK22 V17:V19 AA17:AA20 AP17:AP23 L17 AU17:AU24 Q17:Q18 G54:G58 Q54:Q58 AF17:AF21 AA5:AA8 AF68:AF70 AF62:AF66 AA67:AA70 AA62:AA65 V66:V70 V62:V64 Q65:Q70 AU62:AU69 AP70 Q62:Q63 AP62:AP68 L64:L70 AK69:AK70 L62 AK62:AK67 AU5:AU12 AP13 AP5:AP11 AK12:AK13 AK5:AK10 AF11:AF13 V5:V7 AA10:AA13 G63:G70 V9:V13 L5 Q8:Q13 Q5:Q6 L7:L13 AF5:AF9">
      <formula1>$G$72:$G$75</formula1>
    </dataValidation>
    <dataValidation type="list" allowBlank="1" showInputMessage="1" showErrorMessage="1" sqref="Q33:R33 Q38:R38 S41:U42 R47 Q30:R30 S29:U30 S33:U34 S37:U38 Q41:R41 R50 S46:U47 Q47 S50:U51 Q50">
      <formula1>$B$93:$B$100</formula1>
    </dataValidation>
  </dataValidations>
  <printOptions horizontalCentered="1"/>
  <pageMargins left="0.39370078740157483" right="0.39370078740157483" top="0.59055118110236227" bottom="0" header="0" footer="0"/>
  <pageSetup paperSize="9" scale="40" orientation="portrait" r:id="rId1"/>
  <headerFooter alignWithMargins="0">
    <oddFooter>&amp;C&amp;"ＭＳ ゴシック,太字"&amp;48- &amp;P+5 -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AA248"/>
  <sheetViews>
    <sheetView tabSelected="1" view="pageBreakPreview" zoomScale="70" zoomScaleNormal="75" zoomScaleSheetLayoutView="70" workbookViewId="0">
      <selection activeCell="X14" sqref="X14"/>
    </sheetView>
  </sheetViews>
  <sheetFormatPr defaultColWidth="5.625" defaultRowHeight="15" customHeight="1"/>
  <cols>
    <col min="1" max="1" width="10.625" style="181" customWidth="1"/>
    <col min="2" max="2" width="30.625" style="181" customWidth="1"/>
    <col min="3" max="3" width="5.625" style="181" customWidth="1"/>
    <col min="4" max="11" width="10.625" style="181" customWidth="1"/>
    <col min="12" max="12" width="10.625" style="181" hidden="1" customWidth="1"/>
    <col min="13" max="13" width="17.75" style="181" customWidth="1"/>
    <col min="14" max="14" width="5.625" style="181"/>
    <col min="15" max="15" width="17" style="181" customWidth="1"/>
    <col min="16" max="16384" width="5.625" style="181"/>
  </cols>
  <sheetData>
    <row r="2" spans="1:13" ht="15" customHeight="1">
      <c r="A2" s="182"/>
    </row>
    <row r="3" spans="1:13" ht="15" customHeight="1">
      <c r="A3" s="182"/>
    </row>
    <row r="4" spans="1:13" ht="15" customHeight="1">
      <c r="A4" s="182"/>
    </row>
    <row r="6" spans="1:13" ht="48.75">
      <c r="A6" s="688" t="str">
        <f>IF($B$2="","",$B$2)</f>
        <v/>
      </c>
      <c r="B6" s="688"/>
      <c r="C6" s="688"/>
      <c r="D6" s="688"/>
      <c r="E6" s="688"/>
      <c r="F6" s="688"/>
      <c r="G6" s="688"/>
      <c r="H6" s="688"/>
      <c r="I6" s="688"/>
      <c r="J6" s="688"/>
      <c r="K6" s="688"/>
      <c r="L6" s="688"/>
      <c r="M6" s="688"/>
    </row>
    <row r="7" spans="1:13" ht="48.75">
      <c r="A7" s="663" t="str">
        <f>IF($B$3="","",$B$3&amp;$C$3)</f>
        <v/>
      </c>
      <c r="B7" s="663"/>
      <c r="C7" s="663"/>
      <c r="D7" s="663"/>
      <c r="E7" s="663"/>
      <c r="F7" s="663"/>
      <c r="G7" s="663"/>
      <c r="H7" s="663"/>
      <c r="I7" s="663"/>
      <c r="J7" s="663"/>
      <c r="K7" s="663"/>
      <c r="L7" s="663"/>
      <c r="M7" s="663"/>
    </row>
    <row r="8" spans="1:13" ht="33.75" thickBot="1">
      <c r="A8" s="183" t="str">
        <f>IF($B$4="","",$B$4&amp;$C$4)</f>
        <v/>
      </c>
    </row>
    <row r="9" spans="1:13" ht="30" customHeight="1" thickTop="1">
      <c r="A9" s="184" t="s">
        <v>1</v>
      </c>
      <c r="B9" s="704" t="s">
        <v>66</v>
      </c>
      <c r="C9" s="705"/>
      <c r="D9" s="710" t="str">
        <f>IF($B$3="","",$B$3)</f>
        <v/>
      </c>
      <c r="E9" s="711"/>
      <c r="F9" s="711"/>
      <c r="G9" s="711"/>
      <c r="H9" s="711"/>
      <c r="I9" s="711"/>
      <c r="J9" s="711"/>
      <c r="K9" s="711"/>
      <c r="L9" s="711"/>
      <c r="M9" s="712"/>
    </row>
    <row r="10" spans="1:13" ht="48.75" customHeight="1">
      <c r="A10" s="185" t="s">
        <v>2</v>
      </c>
      <c r="B10" s="689" t="s">
        <v>144</v>
      </c>
      <c r="C10" s="690"/>
      <c r="D10" s="698" t="s">
        <v>29</v>
      </c>
      <c r="E10" s="699"/>
      <c r="F10" s="699"/>
      <c r="G10" s="700"/>
      <c r="H10" s="186"/>
      <c r="I10" s="187"/>
      <c r="J10" s="186"/>
      <c r="K10" s="186"/>
      <c r="L10" s="188"/>
      <c r="M10" s="693" t="s">
        <v>5</v>
      </c>
    </row>
    <row r="11" spans="1:13" ht="17.25" customHeight="1">
      <c r="A11" s="189"/>
      <c r="B11" s="190" t="s">
        <v>6</v>
      </c>
      <c r="C11" s="191" t="s">
        <v>7</v>
      </c>
      <c r="D11" s="678" t="s">
        <v>238</v>
      </c>
      <c r="E11" s="680" t="s">
        <v>149</v>
      </c>
      <c r="F11" s="680" t="s">
        <v>230</v>
      </c>
      <c r="G11" s="680" t="s">
        <v>151</v>
      </c>
      <c r="H11" s="680" t="s">
        <v>108</v>
      </c>
      <c r="I11" s="680" t="s">
        <v>107</v>
      </c>
      <c r="J11" s="680"/>
      <c r="K11" s="680"/>
      <c r="L11" s="682"/>
      <c r="M11" s="694"/>
    </row>
    <row r="12" spans="1:13" ht="17.25" customHeight="1" thickBot="1">
      <c r="A12" s="189"/>
      <c r="B12" s="190" t="s">
        <v>8</v>
      </c>
      <c r="C12" s="192" t="s">
        <v>3</v>
      </c>
      <c r="D12" s="679"/>
      <c r="E12" s="681"/>
      <c r="F12" s="681"/>
      <c r="G12" s="681"/>
      <c r="H12" s="681"/>
      <c r="I12" s="681"/>
      <c r="J12" s="681"/>
      <c r="K12" s="681"/>
      <c r="L12" s="683"/>
      <c r="M12" s="695"/>
    </row>
    <row r="13" spans="1:13" ht="20.25" customHeight="1">
      <c r="A13" s="670" t="s">
        <v>4</v>
      </c>
      <c r="B13" s="193" t="s">
        <v>64</v>
      </c>
      <c r="C13" s="696">
        <v>1</v>
      </c>
      <c r="D13" s="194">
        <v>0</v>
      </c>
      <c r="E13" s="195"/>
      <c r="F13" s="195"/>
      <c r="G13" s="195"/>
      <c r="H13" s="195"/>
      <c r="I13" s="195"/>
      <c r="J13" s="195"/>
      <c r="K13" s="195"/>
      <c r="L13" s="195"/>
      <c r="M13" s="196">
        <f>IF(B13="","",SUM(D13:L13))</f>
        <v>0</v>
      </c>
    </row>
    <row r="14" spans="1:13" ht="30.75" customHeight="1">
      <c r="A14" s="671"/>
      <c r="B14" s="197" t="s">
        <v>65</v>
      </c>
      <c r="C14" s="697"/>
      <c r="D14" s="474">
        <v>6</v>
      </c>
      <c r="E14" s="475">
        <v>4</v>
      </c>
      <c r="F14" s="475">
        <v>11</v>
      </c>
      <c r="G14" s="475">
        <v>3</v>
      </c>
      <c r="H14" s="475">
        <v>6</v>
      </c>
      <c r="I14" s="475">
        <v>5</v>
      </c>
      <c r="J14" s="195"/>
      <c r="K14" s="195"/>
      <c r="L14" s="195"/>
      <c r="M14" s="478">
        <f>IF(B14="","",SUM(D14:L14))</f>
        <v>35</v>
      </c>
    </row>
    <row r="15" spans="1:13" ht="20.25" customHeight="1">
      <c r="A15" s="672"/>
      <c r="B15" s="198" t="s">
        <v>153</v>
      </c>
      <c r="C15" s="687">
        <v>2</v>
      </c>
      <c r="D15" s="476"/>
      <c r="E15" s="477"/>
      <c r="F15" s="477"/>
      <c r="G15" s="477"/>
      <c r="H15" s="477"/>
      <c r="I15" s="477"/>
      <c r="J15" s="200"/>
      <c r="K15" s="200"/>
      <c r="L15" s="200"/>
      <c r="M15" s="479">
        <f t="shared" ref="M15:M24" si="0">IF(B15="","",SUM(D15:L15))</f>
        <v>0</v>
      </c>
    </row>
    <row r="16" spans="1:13" ht="30.75" customHeight="1">
      <c r="A16" s="672"/>
      <c r="B16" s="202" t="s">
        <v>68</v>
      </c>
      <c r="C16" s="687"/>
      <c r="D16" s="474">
        <v>4</v>
      </c>
      <c r="E16" s="475">
        <v>5</v>
      </c>
      <c r="F16" s="475">
        <v>4</v>
      </c>
      <c r="G16" s="475">
        <v>3</v>
      </c>
      <c r="H16" s="475">
        <v>6</v>
      </c>
      <c r="I16" s="475">
        <v>0</v>
      </c>
      <c r="J16" s="195"/>
      <c r="K16" s="195"/>
      <c r="L16" s="195"/>
      <c r="M16" s="478">
        <f>IF(B16="","",SUM(D16:L16))</f>
        <v>22</v>
      </c>
    </row>
    <row r="17" spans="1:13" ht="20.25" customHeight="1">
      <c r="A17" s="672"/>
      <c r="B17" s="198" t="s">
        <v>155</v>
      </c>
      <c r="C17" s="687">
        <v>8</v>
      </c>
      <c r="D17" s="476"/>
      <c r="E17" s="477"/>
      <c r="F17" s="477"/>
      <c r="G17" s="477"/>
      <c r="H17" s="200"/>
      <c r="I17" s="200"/>
      <c r="J17" s="200"/>
      <c r="K17" s="200"/>
      <c r="L17" s="200"/>
      <c r="M17" s="479">
        <f t="shared" si="0"/>
        <v>0</v>
      </c>
    </row>
    <row r="18" spans="1:13" ht="30.75" customHeight="1">
      <c r="A18" s="672"/>
      <c r="B18" s="202" t="s">
        <v>154</v>
      </c>
      <c r="C18" s="687"/>
      <c r="D18" s="474">
        <v>1</v>
      </c>
      <c r="E18" s="475">
        <v>1</v>
      </c>
      <c r="F18" s="475">
        <v>0</v>
      </c>
      <c r="G18" s="475">
        <v>0</v>
      </c>
      <c r="H18" s="475">
        <v>0</v>
      </c>
      <c r="I18" s="475">
        <v>0</v>
      </c>
      <c r="J18" s="195"/>
      <c r="K18" s="195"/>
      <c r="L18" s="195"/>
      <c r="M18" s="478">
        <f>IF(B18="","",SUM(D18:L18))</f>
        <v>2</v>
      </c>
    </row>
    <row r="19" spans="1:13" ht="20.25" customHeight="1">
      <c r="A19" s="672"/>
      <c r="B19" s="198" t="s">
        <v>157</v>
      </c>
      <c r="C19" s="687">
        <v>9</v>
      </c>
      <c r="D19" s="476"/>
      <c r="E19" s="477"/>
      <c r="F19" s="477"/>
      <c r="G19" s="477"/>
      <c r="H19" s="477"/>
      <c r="I19" s="477"/>
      <c r="J19" s="200"/>
      <c r="K19" s="200"/>
      <c r="L19" s="200"/>
      <c r="M19" s="479">
        <f t="shared" si="0"/>
        <v>0</v>
      </c>
    </row>
    <row r="20" spans="1:13" ht="30.75" customHeight="1">
      <c r="A20" s="672"/>
      <c r="B20" s="202" t="s">
        <v>156</v>
      </c>
      <c r="C20" s="687"/>
      <c r="D20" s="474">
        <v>0</v>
      </c>
      <c r="E20" s="475">
        <v>0</v>
      </c>
      <c r="F20" s="475">
        <v>0</v>
      </c>
      <c r="G20" s="475">
        <v>0</v>
      </c>
      <c r="H20" s="475">
        <v>0</v>
      </c>
      <c r="I20" s="475">
        <v>0</v>
      </c>
      <c r="J20" s="195"/>
      <c r="K20" s="195"/>
      <c r="L20" s="195"/>
      <c r="M20" s="478">
        <f t="shared" si="0"/>
        <v>0</v>
      </c>
    </row>
    <row r="21" spans="1:13" ht="20.25" customHeight="1">
      <c r="A21" s="672"/>
      <c r="B21" s="198"/>
      <c r="C21" s="687"/>
      <c r="D21" s="199"/>
      <c r="E21" s="200"/>
      <c r="F21" s="200"/>
      <c r="G21" s="200"/>
      <c r="H21" s="200"/>
      <c r="I21" s="200"/>
      <c r="J21" s="200"/>
      <c r="K21" s="200"/>
      <c r="L21" s="200"/>
      <c r="M21" s="201" t="str">
        <f t="shared" si="0"/>
        <v/>
      </c>
    </row>
    <row r="22" spans="1:13" ht="30.75" customHeight="1">
      <c r="A22" s="672"/>
      <c r="B22" s="202"/>
      <c r="C22" s="687"/>
      <c r="D22" s="194"/>
      <c r="E22" s="195"/>
      <c r="F22" s="195"/>
      <c r="G22" s="195"/>
      <c r="H22" s="195"/>
      <c r="I22" s="195"/>
      <c r="J22" s="195"/>
      <c r="K22" s="195"/>
      <c r="L22" s="195"/>
      <c r="M22" s="196" t="str">
        <f t="shared" si="0"/>
        <v/>
      </c>
    </row>
    <row r="23" spans="1:13" ht="20.25" customHeight="1">
      <c r="A23" s="672"/>
      <c r="B23" s="198"/>
      <c r="C23" s="717"/>
      <c r="D23" s="199"/>
      <c r="E23" s="200"/>
      <c r="F23" s="200"/>
      <c r="G23" s="200"/>
      <c r="H23" s="200"/>
      <c r="I23" s="200"/>
      <c r="J23" s="200"/>
      <c r="K23" s="200"/>
      <c r="L23" s="200"/>
      <c r="M23" s="201" t="str">
        <f t="shared" si="0"/>
        <v/>
      </c>
    </row>
    <row r="24" spans="1:13" ht="30.75" customHeight="1" thickBot="1">
      <c r="A24" s="672"/>
      <c r="B24" s="202"/>
      <c r="C24" s="687"/>
      <c r="D24" s="474"/>
      <c r="E24" s="475"/>
      <c r="F24" s="475"/>
      <c r="G24" s="475"/>
      <c r="H24" s="475"/>
      <c r="I24" s="475"/>
      <c r="J24" s="195"/>
      <c r="K24" s="195"/>
      <c r="L24" s="195"/>
      <c r="M24" s="196" t="str">
        <f t="shared" si="0"/>
        <v/>
      </c>
    </row>
    <row r="25" spans="1:13" ht="30" customHeight="1" thickTop="1" thickBot="1">
      <c r="A25" s="673"/>
      <c r="B25" s="718" t="s">
        <v>9</v>
      </c>
      <c r="C25" s="719"/>
      <c r="D25" s="483" t="e">
        <f>SUM(D14,D16,D18,D20,D22,D24)&amp;"/"&amp;#REF!</f>
        <v>#REF!</v>
      </c>
      <c r="E25" s="484" t="e">
        <f>SUM(E14,E16,E18,E20,E22,E24)&amp;"/"&amp;#REF!</f>
        <v>#REF!</v>
      </c>
      <c r="F25" s="484" t="e">
        <f>SUM(F14,F16,F18,F20,F22,F24)&amp;"/"&amp;#REF!</f>
        <v>#REF!</v>
      </c>
      <c r="G25" s="484" t="e">
        <f>SUM(G14,G16,G18,G20,G22,G24)&amp;"/"&amp;#REF!</f>
        <v>#REF!</v>
      </c>
      <c r="H25" s="484" t="e">
        <f>SUM(H14,H16,H18,H20,H22,H24)&amp;"/"&amp;#REF!</f>
        <v>#REF!</v>
      </c>
      <c r="I25" s="484" t="e">
        <f>SUM(I14,I16,I18,I20,I22,I24)&amp;"/"&amp;#REF!</f>
        <v>#REF!</v>
      </c>
      <c r="J25" s="203" t="str">
        <f t="shared" ref="J25:K25" si="1">SUM(J13,J15,J17,J19,J21,J23)&amp;"/"&amp;SUM(J14,J16,J18,J20,J22,J24)</f>
        <v>0/0</v>
      </c>
      <c r="K25" s="203" t="str">
        <f t="shared" si="1"/>
        <v>0/0</v>
      </c>
      <c r="L25" s="204">
        <f>SUM(L13:L24)</f>
        <v>0</v>
      </c>
      <c r="M25" s="482" t="e">
        <f>SUM(M14,M16,M18,M20,M22,M24)&amp;"/"&amp;SUM(#REF!,#REF!,#REF!,#REF!,#REF!,#REF!)</f>
        <v>#REF!</v>
      </c>
    </row>
    <row r="26" spans="1:13" ht="20.100000000000001" customHeight="1">
      <c r="A26" s="684" t="s">
        <v>19</v>
      </c>
      <c r="B26" s="757" t="s">
        <v>158</v>
      </c>
      <c r="C26" s="758"/>
      <c r="D26" s="701" t="s">
        <v>10</v>
      </c>
      <c r="E26" s="205"/>
      <c r="F26" s="205"/>
      <c r="G26" s="205"/>
      <c r="H26" s="205"/>
      <c r="I26" s="205"/>
      <c r="J26" s="205"/>
      <c r="K26" s="205"/>
      <c r="L26" s="205"/>
      <c r="M26" s="206"/>
    </row>
    <row r="27" spans="1:13" ht="30" customHeight="1">
      <c r="A27" s="685"/>
      <c r="B27" s="727" t="s">
        <v>233</v>
      </c>
      <c r="C27" s="728"/>
      <c r="D27" s="702"/>
      <c r="E27" s="207"/>
      <c r="F27" s="208"/>
      <c r="G27" s="208"/>
      <c r="H27" s="208"/>
      <c r="I27" s="208"/>
      <c r="J27" s="208"/>
      <c r="K27" s="208"/>
      <c r="L27" s="208"/>
      <c r="M27" s="209"/>
    </row>
    <row r="28" spans="1:13" ht="20.100000000000001" customHeight="1">
      <c r="A28" s="685"/>
      <c r="B28" s="729" t="s">
        <v>159</v>
      </c>
      <c r="C28" s="730"/>
      <c r="D28" s="702"/>
      <c r="E28" s="210"/>
      <c r="F28" s="210"/>
      <c r="G28" s="210"/>
      <c r="H28" s="210"/>
      <c r="I28" s="210"/>
      <c r="J28" s="210"/>
      <c r="K28" s="210"/>
      <c r="L28" s="210"/>
      <c r="M28" s="211"/>
    </row>
    <row r="29" spans="1:13" ht="30" customHeight="1">
      <c r="A29" s="685"/>
      <c r="B29" s="727" t="s">
        <v>160</v>
      </c>
      <c r="C29" s="728"/>
      <c r="D29" s="702"/>
      <c r="E29" s="212"/>
      <c r="F29" s="210"/>
      <c r="G29" s="210"/>
      <c r="H29" s="210"/>
      <c r="I29" s="210"/>
      <c r="J29" s="210"/>
      <c r="K29" s="210"/>
      <c r="L29" s="210"/>
      <c r="M29" s="211"/>
    </row>
    <row r="30" spans="1:13" ht="20.100000000000001" customHeight="1">
      <c r="A30" s="685"/>
      <c r="B30" s="734"/>
      <c r="C30" s="735"/>
      <c r="D30" s="702"/>
      <c r="E30" s="665"/>
      <c r="F30" s="666"/>
      <c r="G30" s="666"/>
      <c r="H30" s="666"/>
      <c r="I30" s="666"/>
      <c r="J30" s="666"/>
      <c r="K30" s="666"/>
      <c r="L30" s="666"/>
      <c r="M30" s="720"/>
    </row>
    <row r="31" spans="1:13" ht="30" customHeight="1" thickBot="1">
      <c r="A31" s="686"/>
      <c r="B31" s="736"/>
      <c r="C31" s="737"/>
      <c r="D31" s="703"/>
      <c r="E31" s="691"/>
      <c r="F31" s="692"/>
      <c r="G31" s="692"/>
      <c r="H31" s="692"/>
      <c r="I31" s="692"/>
      <c r="J31" s="692"/>
      <c r="K31" s="692"/>
      <c r="L31" s="692"/>
      <c r="M31" s="724"/>
    </row>
    <row r="32" spans="1:13" ht="48.75" hidden="1">
      <c r="A32" s="688" t="str">
        <f>IF($B$2="","",$B$2)</f>
        <v/>
      </c>
      <c r="B32" s="688"/>
      <c r="C32" s="688"/>
      <c r="D32" s="688"/>
      <c r="E32" s="688"/>
      <c r="F32" s="688"/>
      <c r="G32" s="688"/>
      <c r="H32" s="688"/>
      <c r="I32" s="688"/>
      <c r="J32" s="688"/>
      <c r="K32" s="688"/>
      <c r="L32" s="688"/>
      <c r="M32" s="688"/>
    </row>
    <row r="33" spans="1:13" ht="48.75" hidden="1">
      <c r="A33" s="663" t="str">
        <f>IF($B$3="","",$B$3&amp;$C$3)</f>
        <v/>
      </c>
      <c r="B33" s="663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</row>
    <row r="34" spans="1:13" ht="33.75" thickBot="1">
      <c r="A34" s="183" t="str">
        <f>IF($B$4="","",$B$4&amp;$C$4)</f>
        <v/>
      </c>
    </row>
    <row r="35" spans="1:13" ht="30" customHeight="1" thickTop="1">
      <c r="A35" s="184" t="s">
        <v>1</v>
      </c>
      <c r="B35" s="704" t="s">
        <v>86</v>
      </c>
      <c r="C35" s="705"/>
      <c r="D35" s="710" t="str">
        <f>IF($B$3="","",$B$3)</f>
        <v/>
      </c>
      <c r="E35" s="711"/>
      <c r="F35" s="711"/>
      <c r="G35" s="711"/>
      <c r="H35" s="711"/>
      <c r="I35" s="711"/>
      <c r="J35" s="711"/>
      <c r="K35" s="711"/>
      <c r="L35" s="711"/>
      <c r="M35" s="712"/>
    </row>
    <row r="36" spans="1:13" ht="48.75" customHeight="1">
      <c r="A36" s="185" t="s">
        <v>2</v>
      </c>
      <c r="B36" s="689" t="s">
        <v>237</v>
      </c>
      <c r="C36" s="690"/>
      <c r="D36" s="698" t="s">
        <v>29</v>
      </c>
      <c r="E36" s="699"/>
      <c r="F36" s="699"/>
      <c r="G36" s="700"/>
      <c r="H36" s="186"/>
      <c r="I36" s="187"/>
      <c r="J36" s="186"/>
      <c r="K36" s="186"/>
      <c r="L36" s="188"/>
      <c r="M36" s="693" t="s">
        <v>5</v>
      </c>
    </row>
    <row r="37" spans="1:13" ht="17.25" customHeight="1">
      <c r="A37" s="189"/>
      <c r="B37" s="190" t="s">
        <v>6</v>
      </c>
      <c r="C37" s="191" t="s">
        <v>7</v>
      </c>
      <c r="D37" s="678" t="s">
        <v>152</v>
      </c>
      <c r="E37" s="680" t="s">
        <v>149</v>
      </c>
      <c r="F37" s="680" t="s">
        <v>230</v>
      </c>
      <c r="G37" s="680" t="s">
        <v>151</v>
      </c>
      <c r="H37" s="680" t="s">
        <v>109</v>
      </c>
      <c r="I37" s="680" t="s">
        <v>62</v>
      </c>
      <c r="J37" s="680"/>
      <c r="K37" s="680"/>
      <c r="L37" s="682"/>
      <c r="M37" s="694"/>
    </row>
    <row r="38" spans="1:13" ht="17.25" customHeight="1" thickBot="1">
      <c r="A38" s="189"/>
      <c r="B38" s="190" t="s">
        <v>8</v>
      </c>
      <c r="C38" s="192" t="s">
        <v>3</v>
      </c>
      <c r="D38" s="679"/>
      <c r="E38" s="681"/>
      <c r="F38" s="681"/>
      <c r="G38" s="681"/>
      <c r="H38" s="681"/>
      <c r="I38" s="681"/>
      <c r="J38" s="681"/>
      <c r="K38" s="681"/>
      <c r="L38" s="683"/>
      <c r="M38" s="695"/>
    </row>
    <row r="39" spans="1:13" ht="18.75" customHeight="1">
      <c r="A39" s="670" t="s">
        <v>4</v>
      </c>
      <c r="B39" s="193" t="s">
        <v>182</v>
      </c>
      <c r="C39" s="696">
        <v>9</v>
      </c>
      <c r="D39" s="194"/>
      <c r="E39" s="195"/>
      <c r="F39" s="195"/>
      <c r="G39" s="195"/>
      <c r="H39" s="195"/>
      <c r="I39" s="195"/>
      <c r="J39" s="195"/>
      <c r="K39" s="195"/>
      <c r="L39" s="195"/>
      <c r="M39" s="196">
        <f>IF(B39="","",SUM(D39:L39))</f>
        <v>0</v>
      </c>
    </row>
    <row r="40" spans="1:13" ht="30.75" customHeight="1">
      <c r="A40" s="671"/>
      <c r="B40" s="197" t="s">
        <v>181</v>
      </c>
      <c r="C40" s="697"/>
      <c r="D40" s="474">
        <v>0</v>
      </c>
      <c r="E40" s="475">
        <v>0</v>
      </c>
      <c r="F40" s="475">
        <v>0</v>
      </c>
      <c r="G40" s="475">
        <v>0</v>
      </c>
      <c r="H40" s="475">
        <v>0</v>
      </c>
      <c r="I40" s="475">
        <v>0</v>
      </c>
      <c r="J40" s="195"/>
      <c r="K40" s="195"/>
      <c r="L40" s="195"/>
      <c r="M40" s="478">
        <f>IF(B40="","",SUM(D40:L40))</f>
        <v>0</v>
      </c>
    </row>
    <row r="41" spans="1:13" ht="18.75" customHeight="1">
      <c r="A41" s="672"/>
      <c r="B41" s="198" t="s">
        <v>183</v>
      </c>
      <c r="C41" s="687">
        <v>2</v>
      </c>
      <c r="D41" s="476"/>
      <c r="E41" s="477"/>
      <c r="F41" s="477"/>
      <c r="G41" s="477"/>
      <c r="H41" s="477"/>
      <c r="I41" s="477"/>
      <c r="J41" s="200"/>
      <c r="K41" s="200"/>
      <c r="L41" s="200"/>
      <c r="M41" s="201">
        <f t="shared" ref="M41:M49" si="2">IF(B41="","",SUM(D41:L41))</f>
        <v>0</v>
      </c>
    </row>
    <row r="42" spans="1:13" ht="30.75" customHeight="1">
      <c r="A42" s="672"/>
      <c r="B42" s="202" t="s">
        <v>184</v>
      </c>
      <c r="C42" s="687"/>
      <c r="D42" s="474">
        <v>0</v>
      </c>
      <c r="E42" s="475">
        <v>2</v>
      </c>
      <c r="F42" s="475">
        <v>1</v>
      </c>
      <c r="G42" s="475">
        <v>1</v>
      </c>
      <c r="H42" s="475">
        <v>1</v>
      </c>
      <c r="I42" s="475">
        <v>0</v>
      </c>
      <c r="J42" s="195"/>
      <c r="K42" s="195"/>
      <c r="L42" s="195"/>
      <c r="M42" s="478">
        <f>IF(B42="","",SUM(D42:L42))</f>
        <v>5</v>
      </c>
    </row>
    <row r="43" spans="1:13" ht="18.75" customHeight="1">
      <c r="A43" s="672"/>
      <c r="B43" s="198" t="s">
        <v>87</v>
      </c>
      <c r="C43" s="687">
        <v>6</v>
      </c>
      <c r="D43" s="476"/>
      <c r="E43" s="477"/>
      <c r="F43" s="477"/>
      <c r="G43" s="477"/>
      <c r="H43" s="477"/>
      <c r="I43" s="477"/>
      <c r="J43" s="200"/>
      <c r="K43" s="200"/>
      <c r="L43" s="200"/>
      <c r="M43" s="201">
        <f t="shared" si="2"/>
        <v>0</v>
      </c>
    </row>
    <row r="44" spans="1:13" ht="30.75" customHeight="1">
      <c r="A44" s="672"/>
      <c r="B44" s="202" t="s">
        <v>88</v>
      </c>
      <c r="C44" s="687"/>
      <c r="D44" s="474">
        <v>0</v>
      </c>
      <c r="E44" s="475">
        <v>9</v>
      </c>
      <c r="F44" s="475">
        <v>12</v>
      </c>
      <c r="G44" s="475">
        <v>5</v>
      </c>
      <c r="H44" s="475">
        <v>6</v>
      </c>
      <c r="I44" s="475">
        <v>6</v>
      </c>
      <c r="J44" s="195"/>
      <c r="K44" s="195"/>
      <c r="L44" s="195"/>
      <c r="M44" s="478">
        <f>IF(B44="","",SUM(D44:L44))</f>
        <v>38</v>
      </c>
    </row>
    <row r="45" spans="1:13" ht="18.75" customHeight="1">
      <c r="A45" s="672"/>
      <c r="B45" s="198" t="s">
        <v>236</v>
      </c>
      <c r="C45" s="687">
        <v>5</v>
      </c>
      <c r="D45" s="476"/>
      <c r="E45" s="477"/>
      <c r="F45" s="477"/>
      <c r="G45" s="477"/>
      <c r="H45" s="477"/>
      <c r="I45" s="477"/>
      <c r="J45" s="200"/>
      <c r="K45" s="200"/>
      <c r="L45" s="200"/>
      <c r="M45" s="201">
        <f t="shared" si="2"/>
        <v>0</v>
      </c>
    </row>
    <row r="46" spans="1:13" ht="30.75" customHeight="1">
      <c r="A46" s="672"/>
      <c r="B46" s="202" t="s">
        <v>185</v>
      </c>
      <c r="C46" s="687"/>
      <c r="D46" s="474">
        <v>0</v>
      </c>
      <c r="E46" s="475">
        <v>0</v>
      </c>
      <c r="F46" s="475">
        <v>0</v>
      </c>
      <c r="G46" s="475">
        <v>0</v>
      </c>
      <c r="H46" s="475">
        <v>0</v>
      </c>
      <c r="I46" s="475">
        <v>0</v>
      </c>
      <c r="J46" s="195"/>
      <c r="K46" s="195"/>
      <c r="L46" s="195"/>
      <c r="M46" s="478">
        <f t="shared" si="2"/>
        <v>0</v>
      </c>
    </row>
    <row r="47" spans="1:13" ht="20.25" customHeight="1">
      <c r="A47" s="672"/>
      <c r="B47" s="198" t="s">
        <v>186</v>
      </c>
      <c r="C47" s="687">
        <v>1</v>
      </c>
      <c r="D47" s="476"/>
      <c r="E47" s="477"/>
      <c r="F47" s="477"/>
      <c r="G47" s="477"/>
      <c r="H47" s="477"/>
      <c r="I47" s="477"/>
      <c r="J47" s="200"/>
      <c r="K47" s="200"/>
      <c r="L47" s="200"/>
      <c r="M47" s="201">
        <f t="shared" si="2"/>
        <v>0</v>
      </c>
    </row>
    <row r="48" spans="1:13" ht="30.75" customHeight="1">
      <c r="A48" s="672"/>
      <c r="B48" s="202" t="s">
        <v>89</v>
      </c>
      <c r="C48" s="687"/>
      <c r="D48" s="474">
        <v>1</v>
      </c>
      <c r="E48" s="475">
        <v>0</v>
      </c>
      <c r="F48" s="475">
        <v>0</v>
      </c>
      <c r="G48" s="475">
        <v>1</v>
      </c>
      <c r="H48" s="475">
        <v>0</v>
      </c>
      <c r="I48" s="475">
        <v>1</v>
      </c>
      <c r="J48" s="195"/>
      <c r="K48" s="195"/>
      <c r="L48" s="195"/>
      <c r="M48" s="478">
        <f>IF(B48="","",SUM(D48:L48))</f>
        <v>3</v>
      </c>
    </row>
    <row r="49" spans="1:13" ht="20.25" customHeight="1">
      <c r="A49" s="672"/>
      <c r="B49" s="242" t="s">
        <v>187</v>
      </c>
      <c r="C49" s="717">
        <v>8</v>
      </c>
      <c r="D49" s="476"/>
      <c r="E49" s="477"/>
      <c r="F49" s="477"/>
      <c r="G49" s="477"/>
      <c r="H49" s="477"/>
      <c r="I49" s="477"/>
      <c r="J49" s="200"/>
      <c r="K49" s="200"/>
      <c r="L49" s="200"/>
      <c r="M49" s="201">
        <f t="shared" si="2"/>
        <v>0</v>
      </c>
    </row>
    <row r="50" spans="1:13" ht="30.75" customHeight="1" thickBot="1">
      <c r="A50" s="672"/>
      <c r="B50" s="243" t="s">
        <v>188</v>
      </c>
      <c r="C50" s="687"/>
      <c r="D50" s="474">
        <v>0</v>
      </c>
      <c r="E50" s="475">
        <v>1</v>
      </c>
      <c r="F50" s="475">
        <v>0</v>
      </c>
      <c r="G50" s="475">
        <v>0</v>
      </c>
      <c r="H50" s="475">
        <v>0</v>
      </c>
      <c r="I50" s="475">
        <v>0</v>
      </c>
      <c r="J50" s="195"/>
      <c r="K50" s="195"/>
      <c r="L50" s="195"/>
      <c r="M50" s="478">
        <f>IF(B50="","",SUM(D50:L50))</f>
        <v>1</v>
      </c>
    </row>
    <row r="51" spans="1:13" ht="30" customHeight="1" thickTop="1" thickBot="1">
      <c r="A51" s="673"/>
      <c r="B51" s="718" t="s">
        <v>9</v>
      </c>
      <c r="C51" s="719"/>
      <c r="D51" s="483" t="e">
        <f>SUM(D40,D42,D44,D46,D48,D50)&amp;"/"&amp;#REF!</f>
        <v>#REF!</v>
      </c>
      <c r="E51" s="484" t="e">
        <f>SUM(E40,E42,E44,E46,E48,E50)&amp;"/"&amp;#REF!</f>
        <v>#REF!</v>
      </c>
      <c r="F51" s="484" t="e">
        <f>SUM(F40,F42,F44,F46,F48,F50)&amp;"/"&amp;#REF!</f>
        <v>#REF!</v>
      </c>
      <c r="G51" s="484" t="e">
        <f>SUM(G40,G42,G44,G46,G48,G50)&amp;"/"&amp;#REF!</f>
        <v>#REF!</v>
      </c>
      <c r="H51" s="484" t="e">
        <f>SUM(H40,H42,H44,H46,H48,H50)&amp;"/"&amp;#REF!</f>
        <v>#REF!</v>
      </c>
      <c r="I51" s="484" t="e">
        <f>SUM(I40,I42,I44,I46,I48,I50)&amp;"/"&amp;#REF!</f>
        <v>#REF!</v>
      </c>
      <c r="J51" s="203" t="str">
        <f t="shared" ref="J51:K51" si="3">SUM(J39,J41,J43,J45,J47,J49)&amp;"/"&amp;SUM(J40,J42,J44,J46,J48,J50)</f>
        <v>0/0</v>
      </c>
      <c r="K51" s="203" t="str">
        <f t="shared" si="3"/>
        <v>0/0</v>
      </c>
      <c r="L51" s="204">
        <f>SUM(L39:L50)</f>
        <v>0</v>
      </c>
      <c r="M51" s="482" t="e">
        <f>SUM(M40,M42,M44,M46,M48,M50)&amp;"/"&amp;SUM(#REF!,#REF!,#REF!,#REF!,#REF!,#REF!)</f>
        <v>#REF!</v>
      </c>
    </row>
    <row r="52" spans="1:13" ht="20.100000000000001" customHeight="1">
      <c r="A52" s="684" t="s">
        <v>19</v>
      </c>
      <c r="B52" s="749" t="s">
        <v>90</v>
      </c>
      <c r="C52" s="750"/>
      <c r="D52" s="747" t="s">
        <v>10</v>
      </c>
      <c r="E52" s="205"/>
      <c r="F52" s="205"/>
      <c r="G52" s="205"/>
      <c r="H52" s="205"/>
      <c r="I52" s="205"/>
      <c r="J52" s="205"/>
      <c r="K52" s="205"/>
      <c r="L52" s="205"/>
      <c r="M52" s="206"/>
    </row>
    <row r="53" spans="1:13" ht="30" customHeight="1">
      <c r="A53" s="685"/>
      <c r="B53" s="743" t="s">
        <v>91</v>
      </c>
      <c r="C53" s="744"/>
      <c r="D53" s="676"/>
      <c r="E53" s="207"/>
      <c r="F53" s="208"/>
      <c r="G53" s="208"/>
      <c r="H53" s="208"/>
      <c r="I53" s="208"/>
      <c r="J53" s="208"/>
      <c r="K53" s="208"/>
      <c r="L53" s="208"/>
      <c r="M53" s="209"/>
    </row>
    <row r="54" spans="1:13" ht="20.100000000000001" customHeight="1">
      <c r="A54" s="685"/>
      <c r="B54" s="734" t="s">
        <v>190</v>
      </c>
      <c r="C54" s="742"/>
      <c r="D54" s="676"/>
      <c r="E54" s="210"/>
      <c r="F54" s="210"/>
      <c r="G54" s="210"/>
      <c r="H54" s="210"/>
      <c r="I54" s="210"/>
      <c r="J54" s="210"/>
      <c r="K54" s="210"/>
      <c r="L54" s="210"/>
      <c r="M54" s="211"/>
    </row>
    <row r="55" spans="1:13" ht="30" customHeight="1">
      <c r="A55" s="685"/>
      <c r="B55" s="743" t="s">
        <v>189</v>
      </c>
      <c r="C55" s="744"/>
      <c r="D55" s="676"/>
      <c r="E55" s="212"/>
      <c r="F55" s="210"/>
      <c r="G55" s="210"/>
      <c r="H55" s="210"/>
      <c r="I55" s="210"/>
      <c r="J55" s="210"/>
      <c r="K55" s="210"/>
      <c r="L55" s="210"/>
      <c r="M55" s="211"/>
    </row>
    <row r="56" spans="1:13" ht="20.25" customHeight="1">
      <c r="A56" s="685"/>
      <c r="B56" s="214"/>
      <c r="C56" s="227"/>
      <c r="D56" s="676"/>
      <c r="E56" s="665"/>
      <c r="F56" s="666"/>
      <c r="G56" s="666"/>
      <c r="H56" s="666"/>
      <c r="I56" s="666"/>
      <c r="J56" s="666"/>
      <c r="K56" s="666"/>
      <c r="L56" s="666"/>
      <c r="M56" s="720"/>
    </row>
    <row r="57" spans="1:13" ht="30.75" customHeight="1" thickBot="1">
      <c r="A57" s="686"/>
      <c r="B57" s="218"/>
      <c r="C57" s="228"/>
      <c r="D57" s="748"/>
      <c r="E57" s="691"/>
      <c r="F57" s="692"/>
      <c r="G57" s="692"/>
      <c r="H57" s="692"/>
      <c r="I57" s="692"/>
      <c r="J57" s="692"/>
      <c r="K57" s="692"/>
      <c r="L57" s="692"/>
      <c r="M57" s="724"/>
    </row>
    <row r="58" spans="1:13" ht="42.75" customHeight="1">
      <c r="A58" s="688" t="str">
        <f>IF($B$2="","",$B$2)</f>
        <v/>
      </c>
      <c r="B58" s="688"/>
      <c r="C58" s="688"/>
      <c r="D58" s="688"/>
      <c r="E58" s="688"/>
      <c r="F58" s="688"/>
      <c r="G58" s="688"/>
      <c r="H58" s="688"/>
      <c r="I58" s="688"/>
      <c r="J58" s="688"/>
      <c r="K58" s="688"/>
      <c r="L58" s="688"/>
      <c r="M58" s="688"/>
    </row>
    <row r="59" spans="1:13" ht="48.75">
      <c r="A59" s="663" t="str">
        <f>IF($B$3="","",$B$3&amp;$C$3)</f>
        <v/>
      </c>
      <c r="B59" s="663"/>
      <c r="C59" s="663"/>
      <c r="D59" s="663"/>
      <c r="E59" s="663"/>
      <c r="F59" s="663"/>
      <c r="G59" s="663"/>
      <c r="H59" s="663"/>
      <c r="I59" s="663"/>
      <c r="J59" s="663"/>
      <c r="K59" s="663"/>
      <c r="L59" s="663"/>
      <c r="M59" s="663"/>
    </row>
    <row r="60" spans="1:13" ht="33.75" thickBot="1">
      <c r="A60" s="183" t="str">
        <f>IF($B$4="","",$B$4&amp;$C$4)</f>
        <v/>
      </c>
    </row>
    <row r="61" spans="1:13" ht="30" customHeight="1" thickTop="1">
      <c r="A61" s="184" t="s">
        <v>1</v>
      </c>
      <c r="B61" s="704" t="s">
        <v>229</v>
      </c>
      <c r="C61" s="705"/>
      <c r="D61" s="710" t="str">
        <f>IF($B$3="","",$B$3)</f>
        <v/>
      </c>
      <c r="E61" s="711"/>
      <c r="F61" s="711"/>
      <c r="G61" s="711"/>
      <c r="H61" s="711"/>
      <c r="I61" s="711"/>
      <c r="J61" s="711"/>
      <c r="K61" s="711"/>
      <c r="L61" s="711"/>
      <c r="M61" s="712"/>
    </row>
    <row r="62" spans="1:13" ht="48.75" customHeight="1">
      <c r="A62" s="185" t="s">
        <v>2</v>
      </c>
      <c r="B62" s="689" t="s">
        <v>149</v>
      </c>
      <c r="C62" s="690"/>
      <c r="D62" s="698" t="s">
        <v>29</v>
      </c>
      <c r="E62" s="699"/>
      <c r="F62" s="699"/>
      <c r="G62" s="700"/>
      <c r="H62" s="186"/>
      <c r="I62" s="187"/>
      <c r="J62" s="186"/>
      <c r="K62" s="186"/>
      <c r="L62" s="188"/>
      <c r="M62" s="693" t="s">
        <v>5</v>
      </c>
    </row>
    <row r="63" spans="1:13" ht="17.25" customHeight="1">
      <c r="A63" s="189"/>
      <c r="B63" s="190" t="s">
        <v>6</v>
      </c>
      <c r="C63" s="191" t="s">
        <v>7</v>
      </c>
      <c r="D63" s="678" t="s">
        <v>152</v>
      </c>
      <c r="E63" s="680" t="s">
        <v>238</v>
      </c>
      <c r="F63" s="680" t="s">
        <v>230</v>
      </c>
      <c r="G63" s="680" t="s">
        <v>151</v>
      </c>
      <c r="H63" s="680" t="s">
        <v>109</v>
      </c>
      <c r="I63" s="680" t="s">
        <v>62</v>
      </c>
      <c r="J63" s="680"/>
      <c r="K63" s="680"/>
      <c r="L63" s="682"/>
      <c r="M63" s="694"/>
    </row>
    <row r="64" spans="1:13" ht="17.25" customHeight="1" thickBot="1">
      <c r="A64" s="189"/>
      <c r="B64" s="190" t="s">
        <v>8</v>
      </c>
      <c r="C64" s="192" t="s">
        <v>3</v>
      </c>
      <c r="D64" s="679"/>
      <c r="E64" s="681"/>
      <c r="F64" s="681"/>
      <c r="G64" s="681"/>
      <c r="H64" s="681"/>
      <c r="I64" s="681"/>
      <c r="J64" s="681"/>
      <c r="K64" s="681"/>
      <c r="L64" s="683"/>
      <c r="M64" s="695"/>
    </row>
    <row r="65" spans="1:13" ht="19.5" customHeight="1">
      <c r="A65" s="713" t="s">
        <v>4</v>
      </c>
      <c r="B65" s="193" t="s">
        <v>222</v>
      </c>
      <c r="C65" s="696">
        <v>1</v>
      </c>
      <c r="D65" s="230"/>
      <c r="E65" s="195"/>
      <c r="F65" s="195"/>
      <c r="G65" s="195"/>
      <c r="H65" s="195"/>
      <c r="I65" s="195"/>
      <c r="J65" s="195"/>
      <c r="K65" s="195"/>
      <c r="L65" s="195"/>
      <c r="M65" s="196">
        <f>IF(B65="","",SUM(D65:L65))</f>
        <v>0</v>
      </c>
    </row>
    <row r="66" spans="1:13" ht="30" customHeight="1">
      <c r="A66" s="714"/>
      <c r="B66" s="197" t="s">
        <v>223</v>
      </c>
      <c r="C66" s="697"/>
      <c r="D66" s="480">
        <v>1</v>
      </c>
      <c r="E66" s="475">
        <v>7</v>
      </c>
      <c r="F66" s="475">
        <v>7</v>
      </c>
      <c r="G66" s="475">
        <v>2</v>
      </c>
      <c r="H66" s="475">
        <v>5</v>
      </c>
      <c r="I66" s="475">
        <v>8</v>
      </c>
      <c r="J66" s="195"/>
      <c r="K66" s="195"/>
      <c r="L66" s="195"/>
      <c r="M66" s="478">
        <f>IF(B66="","",SUM(D66:L66))</f>
        <v>30</v>
      </c>
    </row>
    <row r="67" spans="1:13" ht="19.5" customHeight="1">
      <c r="A67" s="715"/>
      <c r="B67" s="198" t="s">
        <v>224</v>
      </c>
      <c r="C67" s="687">
        <v>5</v>
      </c>
      <c r="D67" s="231"/>
      <c r="E67" s="200"/>
      <c r="F67" s="200"/>
      <c r="G67" s="200"/>
      <c r="H67" s="200"/>
      <c r="I67" s="200"/>
      <c r="J67" s="200"/>
      <c r="K67" s="200"/>
      <c r="L67" s="200"/>
      <c r="M67" s="201">
        <f t="shared" ref="M67:M76" si="4">IF(B67="","",SUM(D67:L67))</f>
        <v>0</v>
      </c>
    </row>
    <row r="68" spans="1:13" ht="30" customHeight="1">
      <c r="A68" s="715"/>
      <c r="B68" s="202" t="s">
        <v>225</v>
      </c>
      <c r="C68" s="687"/>
      <c r="D68" s="480">
        <v>0</v>
      </c>
      <c r="E68" s="475">
        <v>0</v>
      </c>
      <c r="F68" s="475">
        <v>0</v>
      </c>
      <c r="G68" s="475">
        <v>0</v>
      </c>
      <c r="H68" s="475">
        <v>1</v>
      </c>
      <c r="I68" s="475">
        <v>0</v>
      </c>
      <c r="J68" s="195"/>
      <c r="K68" s="195"/>
      <c r="L68" s="195"/>
      <c r="M68" s="478">
        <f>IF(B68="","",SUM(D68:L68))</f>
        <v>1</v>
      </c>
    </row>
    <row r="69" spans="1:13" ht="19.5" customHeight="1">
      <c r="A69" s="715"/>
      <c r="B69" s="198" t="s">
        <v>226</v>
      </c>
      <c r="C69" s="687">
        <v>9</v>
      </c>
      <c r="D69" s="492"/>
      <c r="E69" s="477"/>
      <c r="F69" s="477"/>
      <c r="G69" s="477"/>
      <c r="H69" s="477"/>
      <c r="I69" s="477"/>
      <c r="J69" s="200"/>
      <c r="K69" s="200"/>
      <c r="L69" s="200"/>
      <c r="M69" s="201">
        <f t="shared" si="4"/>
        <v>0</v>
      </c>
    </row>
    <row r="70" spans="1:13" ht="30" customHeight="1">
      <c r="A70" s="715"/>
      <c r="B70" s="202" t="s">
        <v>227</v>
      </c>
      <c r="C70" s="687"/>
      <c r="D70" s="480">
        <v>0</v>
      </c>
      <c r="E70" s="475">
        <v>5</v>
      </c>
      <c r="F70" s="475">
        <v>4</v>
      </c>
      <c r="G70" s="475">
        <v>3</v>
      </c>
      <c r="H70" s="475">
        <v>6</v>
      </c>
      <c r="I70" s="475">
        <v>4</v>
      </c>
      <c r="J70" s="195"/>
      <c r="K70" s="195"/>
      <c r="L70" s="195"/>
      <c r="M70" s="478">
        <f>IF(B70="","",SUM(D70:L70))</f>
        <v>22</v>
      </c>
    </row>
    <row r="71" spans="1:13" ht="19.5" customHeight="1">
      <c r="A71" s="715"/>
      <c r="B71" s="198"/>
      <c r="C71" s="687"/>
      <c r="D71" s="231"/>
      <c r="E71" s="200"/>
      <c r="F71" s="200"/>
      <c r="G71" s="200"/>
      <c r="H71" s="200"/>
      <c r="I71" s="200"/>
      <c r="J71" s="200"/>
      <c r="K71" s="200"/>
      <c r="L71" s="200"/>
      <c r="M71" s="201" t="str">
        <f t="shared" si="4"/>
        <v/>
      </c>
    </row>
    <row r="72" spans="1:13" ht="30" customHeight="1">
      <c r="A72" s="715"/>
      <c r="B72" s="202"/>
      <c r="C72" s="687"/>
      <c r="D72" s="230"/>
      <c r="E72" s="195"/>
      <c r="F72" s="195"/>
      <c r="G72" s="195"/>
      <c r="H72" s="195"/>
      <c r="I72" s="195"/>
      <c r="J72" s="195"/>
      <c r="K72" s="195"/>
      <c r="L72" s="195"/>
      <c r="M72" s="196" t="str">
        <f t="shared" si="4"/>
        <v/>
      </c>
    </row>
    <row r="73" spans="1:13" ht="19.5" customHeight="1">
      <c r="A73" s="715"/>
      <c r="B73" s="198"/>
      <c r="C73" s="687"/>
      <c r="D73" s="231"/>
      <c r="E73" s="200"/>
      <c r="F73" s="200"/>
      <c r="G73" s="200"/>
      <c r="H73" s="200"/>
      <c r="I73" s="200"/>
      <c r="J73" s="200"/>
      <c r="K73" s="200"/>
      <c r="L73" s="200"/>
      <c r="M73" s="201" t="str">
        <f t="shared" si="4"/>
        <v/>
      </c>
    </row>
    <row r="74" spans="1:13" ht="30" customHeight="1">
      <c r="A74" s="715"/>
      <c r="B74" s="202"/>
      <c r="C74" s="687"/>
      <c r="D74" s="230"/>
      <c r="E74" s="195"/>
      <c r="F74" s="195"/>
      <c r="G74" s="195"/>
      <c r="H74" s="195"/>
      <c r="I74" s="195"/>
      <c r="J74" s="195"/>
      <c r="K74" s="195"/>
      <c r="L74" s="195"/>
      <c r="M74" s="196" t="str">
        <f t="shared" si="4"/>
        <v/>
      </c>
    </row>
    <row r="75" spans="1:13" ht="19.5" customHeight="1">
      <c r="A75" s="715"/>
      <c r="B75" s="214"/>
      <c r="C75" s="717"/>
      <c r="D75" s="231"/>
      <c r="E75" s="200"/>
      <c r="F75" s="200"/>
      <c r="G75" s="200"/>
      <c r="H75" s="200"/>
      <c r="I75" s="200"/>
      <c r="J75" s="200"/>
      <c r="K75" s="200"/>
      <c r="L75" s="200"/>
      <c r="M75" s="201" t="str">
        <f t="shared" si="4"/>
        <v/>
      </c>
    </row>
    <row r="76" spans="1:13" ht="30" customHeight="1" thickBot="1">
      <c r="A76" s="715"/>
      <c r="B76" s="215"/>
      <c r="C76" s="687"/>
      <c r="D76" s="230"/>
      <c r="E76" s="195"/>
      <c r="F76" s="195"/>
      <c r="G76" s="195"/>
      <c r="H76" s="195"/>
      <c r="I76" s="195"/>
      <c r="J76" s="195"/>
      <c r="K76" s="195"/>
      <c r="L76" s="195"/>
      <c r="M76" s="196" t="str">
        <f t="shared" si="4"/>
        <v/>
      </c>
    </row>
    <row r="77" spans="1:13" ht="30" customHeight="1" thickTop="1" thickBot="1">
      <c r="A77" s="716"/>
      <c r="B77" s="745" t="s">
        <v>9</v>
      </c>
      <c r="C77" s="746"/>
      <c r="D77" s="483" t="e">
        <f>SUM(D66,D68,D70,D72,D74,D76)&amp;"/"&amp;#REF!</f>
        <v>#REF!</v>
      </c>
      <c r="E77" s="484" t="e">
        <f>SUM(E66,E68,E70,E72,E74,E76)&amp;"/"&amp;#REF!</f>
        <v>#REF!</v>
      </c>
      <c r="F77" s="484" t="e">
        <f>SUM(F66,F68,F70,F72,F74,F76)&amp;"/"&amp;#REF!</f>
        <v>#REF!</v>
      </c>
      <c r="G77" s="484" t="e">
        <f>SUM(G66,G68,G70,G72,G74,G76)&amp;"/"&amp;#REF!</f>
        <v>#REF!</v>
      </c>
      <c r="H77" s="484" t="e">
        <f>SUM(H66,H68,H70,H72,H74,H76)&amp;"/"&amp;#REF!</f>
        <v>#REF!</v>
      </c>
      <c r="I77" s="484" t="e">
        <f>SUM(I66,I68,I70,I72,I74,I76)&amp;"/"&amp;#REF!</f>
        <v>#REF!</v>
      </c>
      <c r="J77" s="203" t="str">
        <f t="shared" ref="J77:K77" si="5">SUM(J65,J67,J69,J71,J73,J75)&amp;"/"&amp;SUM(J66,J68,J70,J72,J74,J76)</f>
        <v>0/0</v>
      </c>
      <c r="K77" s="203" t="str">
        <f t="shared" si="5"/>
        <v>0/0</v>
      </c>
      <c r="L77" s="204">
        <f>SUM(L65:L76)</f>
        <v>0</v>
      </c>
      <c r="M77" s="482" t="str">
        <f>SUM(M66,M68,M70,M72,M74,M76)&amp;"/"&amp;SUM((競技結果!F7,競技結果!K7,競技結果!U7,競技結果!Z7))+SUM(競技結果!K66,競技結果!U66)</f>
        <v>53/61</v>
      </c>
    </row>
    <row r="78" spans="1:13" ht="20.100000000000001" customHeight="1">
      <c r="A78" s="731" t="s">
        <v>19</v>
      </c>
      <c r="B78" s="749"/>
      <c r="C78" s="750"/>
      <c r="D78" s="747" t="s">
        <v>10</v>
      </c>
      <c r="E78" s="205"/>
      <c r="F78" s="205"/>
      <c r="G78" s="205"/>
      <c r="H78" s="205"/>
      <c r="I78" s="205"/>
      <c r="J78" s="205"/>
      <c r="K78" s="205"/>
      <c r="L78" s="205"/>
      <c r="M78" s="234"/>
    </row>
    <row r="79" spans="1:13" ht="30" customHeight="1">
      <c r="A79" s="668"/>
      <c r="B79" s="743"/>
      <c r="C79" s="744"/>
      <c r="D79" s="676"/>
      <c r="E79" s="207"/>
      <c r="F79" s="208"/>
      <c r="G79" s="208"/>
      <c r="H79" s="208"/>
      <c r="I79" s="208"/>
      <c r="J79" s="208"/>
      <c r="K79" s="208"/>
      <c r="L79" s="208"/>
      <c r="M79" s="233"/>
    </row>
    <row r="80" spans="1:13" ht="20.100000000000001" customHeight="1">
      <c r="A80" s="668"/>
      <c r="B80" s="734"/>
      <c r="C80" s="742"/>
      <c r="D80" s="676"/>
      <c r="E80" s="210"/>
      <c r="F80" s="210"/>
      <c r="G80" s="210"/>
      <c r="H80" s="210"/>
      <c r="I80" s="210"/>
      <c r="J80" s="210"/>
      <c r="K80" s="210"/>
      <c r="L80" s="210"/>
      <c r="M80" s="232"/>
    </row>
    <row r="81" spans="1:13" ht="30" customHeight="1">
      <c r="A81" s="668"/>
      <c r="B81" s="743"/>
      <c r="C81" s="744"/>
      <c r="D81" s="676"/>
      <c r="E81" s="212"/>
      <c r="F81" s="210"/>
      <c r="G81" s="210"/>
      <c r="H81" s="210"/>
      <c r="I81" s="210"/>
      <c r="J81" s="210"/>
      <c r="K81" s="210"/>
      <c r="L81" s="210"/>
      <c r="M81" s="232"/>
    </row>
    <row r="82" spans="1:13" ht="20.100000000000001" customHeight="1">
      <c r="A82" s="668"/>
      <c r="B82" s="214"/>
      <c r="C82" s="227"/>
      <c r="D82" s="676"/>
      <c r="E82" s="665"/>
      <c r="F82" s="666"/>
      <c r="G82" s="666"/>
      <c r="H82" s="666"/>
      <c r="I82" s="666"/>
      <c r="J82" s="666"/>
      <c r="K82" s="666"/>
      <c r="L82" s="666"/>
      <c r="M82" s="732"/>
    </row>
    <row r="83" spans="1:13" ht="30" customHeight="1" thickBot="1">
      <c r="A83" s="669"/>
      <c r="B83" s="235"/>
      <c r="C83" s="236"/>
      <c r="D83" s="677"/>
      <c r="E83" s="667"/>
      <c r="F83" s="664"/>
      <c r="G83" s="664"/>
      <c r="H83" s="664"/>
      <c r="I83" s="664"/>
      <c r="J83" s="664"/>
      <c r="K83" s="664"/>
      <c r="L83" s="664"/>
      <c r="M83" s="733"/>
    </row>
    <row r="84" spans="1:13" ht="49.5" hidden="1" thickTop="1">
      <c r="A84" s="663" t="str">
        <f>IF($B$2="","",$B$2)</f>
        <v/>
      </c>
      <c r="B84" s="663"/>
      <c r="C84" s="663"/>
      <c r="D84" s="663"/>
      <c r="E84" s="663"/>
      <c r="F84" s="663"/>
      <c r="G84" s="663"/>
      <c r="H84" s="663"/>
      <c r="I84" s="663"/>
      <c r="J84" s="663"/>
      <c r="K84" s="663"/>
      <c r="L84" s="663"/>
      <c r="M84" s="663"/>
    </row>
    <row r="85" spans="1:13" ht="49.5" hidden="1" thickTop="1">
      <c r="A85" s="663" t="str">
        <f>IF($B$3="","",$B$3&amp;$C$3)</f>
        <v/>
      </c>
      <c r="B85" s="663"/>
      <c r="C85" s="663"/>
      <c r="D85" s="663"/>
      <c r="E85" s="663"/>
      <c r="F85" s="663"/>
      <c r="G85" s="663"/>
      <c r="H85" s="663"/>
      <c r="I85" s="663"/>
      <c r="J85" s="663"/>
      <c r="K85" s="663"/>
      <c r="L85" s="663"/>
      <c r="M85" s="663"/>
    </row>
    <row r="86" spans="1:13" ht="34.5" thickTop="1" thickBot="1">
      <c r="A86" s="183" t="str">
        <f>IF($B$4="","",$B$4&amp;$C$4)</f>
        <v/>
      </c>
    </row>
    <row r="87" spans="1:13" ht="30" customHeight="1" thickTop="1">
      <c r="A87" s="184" t="s">
        <v>1</v>
      </c>
      <c r="B87" s="704" t="s">
        <v>86</v>
      </c>
      <c r="C87" s="705"/>
      <c r="D87" s="710" t="str">
        <f>IF($B$3="","",$B$3)</f>
        <v/>
      </c>
      <c r="E87" s="711"/>
      <c r="F87" s="711"/>
      <c r="G87" s="711"/>
      <c r="H87" s="711"/>
      <c r="I87" s="711"/>
      <c r="J87" s="711"/>
      <c r="K87" s="711"/>
      <c r="L87" s="711"/>
      <c r="M87" s="712"/>
    </row>
    <row r="88" spans="1:13" ht="48.75" customHeight="1">
      <c r="A88" s="185" t="s">
        <v>2</v>
      </c>
      <c r="B88" s="689" t="s">
        <v>191</v>
      </c>
      <c r="C88" s="690"/>
      <c r="D88" s="698" t="s">
        <v>29</v>
      </c>
      <c r="E88" s="699"/>
      <c r="F88" s="699"/>
      <c r="G88" s="700"/>
      <c r="H88" s="186"/>
      <c r="I88" s="187"/>
      <c r="J88" s="186"/>
      <c r="K88" s="186"/>
      <c r="L88" s="188"/>
      <c r="M88" s="693" t="s">
        <v>5</v>
      </c>
    </row>
    <row r="89" spans="1:13" ht="17.25" customHeight="1">
      <c r="A89" s="189"/>
      <c r="B89" s="190" t="s">
        <v>6</v>
      </c>
      <c r="C89" s="191" t="s">
        <v>7</v>
      </c>
      <c r="D89" s="678" t="s">
        <v>152</v>
      </c>
      <c r="E89" s="680" t="s">
        <v>238</v>
      </c>
      <c r="F89" s="680" t="s">
        <v>149</v>
      </c>
      <c r="G89" s="680" t="s">
        <v>151</v>
      </c>
      <c r="H89" s="680" t="s">
        <v>62</v>
      </c>
      <c r="I89" s="680" t="s">
        <v>109</v>
      </c>
      <c r="J89" s="680"/>
      <c r="K89" s="680"/>
      <c r="L89" s="682"/>
      <c r="M89" s="694"/>
    </row>
    <row r="90" spans="1:13" ht="17.25" customHeight="1" thickBot="1">
      <c r="A90" s="189"/>
      <c r="B90" s="190" t="s">
        <v>8</v>
      </c>
      <c r="C90" s="192" t="s">
        <v>3</v>
      </c>
      <c r="D90" s="679"/>
      <c r="E90" s="681"/>
      <c r="F90" s="681"/>
      <c r="G90" s="681"/>
      <c r="H90" s="681"/>
      <c r="I90" s="681"/>
      <c r="J90" s="681"/>
      <c r="K90" s="681"/>
      <c r="L90" s="706"/>
      <c r="M90" s="694"/>
    </row>
    <row r="91" spans="1:13" ht="20.25" customHeight="1">
      <c r="A91" s="670" t="s">
        <v>4</v>
      </c>
      <c r="B91" s="193" t="s">
        <v>193</v>
      </c>
      <c r="C91" s="696">
        <v>1</v>
      </c>
      <c r="D91" s="220"/>
      <c r="E91" s="221"/>
      <c r="F91" s="221"/>
      <c r="G91" s="221"/>
      <c r="H91" s="221"/>
      <c r="I91" s="221"/>
      <c r="J91" s="221"/>
      <c r="K91" s="221"/>
      <c r="L91" s="221"/>
      <c r="M91" s="222">
        <f>IF(B91="","",SUM(D91:L91))</f>
        <v>0</v>
      </c>
    </row>
    <row r="92" spans="1:13" ht="30.75" customHeight="1">
      <c r="A92" s="671"/>
      <c r="B92" s="197" t="s">
        <v>192</v>
      </c>
      <c r="C92" s="697"/>
      <c r="D92" s="474">
        <v>8</v>
      </c>
      <c r="E92" s="475">
        <v>14</v>
      </c>
      <c r="F92" s="475">
        <v>16</v>
      </c>
      <c r="G92" s="475">
        <v>11</v>
      </c>
      <c r="H92" s="475">
        <v>10</v>
      </c>
      <c r="I92" s="475">
        <v>9</v>
      </c>
      <c r="J92" s="195"/>
      <c r="K92" s="195"/>
      <c r="L92" s="195"/>
      <c r="M92" s="481">
        <f>IF(B92="","",SUM(D92:L92))</f>
        <v>68</v>
      </c>
    </row>
    <row r="93" spans="1:13" ht="20.25" customHeight="1">
      <c r="A93" s="672"/>
      <c r="B93" s="198" t="s">
        <v>194</v>
      </c>
      <c r="C93" s="687">
        <v>3</v>
      </c>
      <c r="D93" s="476"/>
      <c r="E93" s="477"/>
      <c r="F93" s="477"/>
      <c r="G93" s="477"/>
      <c r="H93" s="477"/>
      <c r="I93" s="477"/>
      <c r="J93" s="200"/>
      <c r="K93" s="200"/>
      <c r="L93" s="200"/>
      <c r="M93" s="224">
        <f t="shared" ref="M93:M102" si="6">IF(B93="","",SUM(D93:L93))</f>
        <v>0</v>
      </c>
    </row>
    <row r="94" spans="1:13" ht="30.75" customHeight="1">
      <c r="A94" s="672"/>
      <c r="B94" s="202" t="s">
        <v>195</v>
      </c>
      <c r="C94" s="687"/>
      <c r="D94" s="474">
        <v>0</v>
      </c>
      <c r="E94" s="475">
        <v>0</v>
      </c>
      <c r="F94" s="475">
        <v>0</v>
      </c>
      <c r="G94" s="475">
        <v>1</v>
      </c>
      <c r="H94" s="475">
        <v>0</v>
      </c>
      <c r="I94" s="475">
        <v>0</v>
      </c>
      <c r="J94" s="195"/>
      <c r="K94" s="195"/>
      <c r="L94" s="195"/>
      <c r="M94" s="481">
        <f>IF(B94="","",SUM(D94:L94))</f>
        <v>1</v>
      </c>
    </row>
    <row r="95" spans="1:13" ht="20.25" customHeight="1">
      <c r="A95" s="672"/>
      <c r="B95" s="198" t="s">
        <v>196</v>
      </c>
      <c r="C95" s="687">
        <v>5</v>
      </c>
      <c r="D95" s="476"/>
      <c r="E95" s="477"/>
      <c r="F95" s="477"/>
      <c r="G95" s="477"/>
      <c r="H95" s="477"/>
      <c r="I95" s="477"/>
      <c r="J95" s="200"/>
      <c r="K95" s="200"/>
      <c r="L95" s="200"/>
      <c r="M95" s="224">
        <f t="shared" si="6"/>
        <v>0</v>
      </c>
    </row>
    <row r="96" spans="1:13" ht="30.75" customHeight="1">
      <c r="A96" s="672"/>
      <c r="B96" s="202" t="s">
        <v>197</v>
      </c>
      <c r="C96" s="687"/>
      <c r="D96" s="474">
        <v>2</v>
      </c>
      <c r="E96" s="475">
        <v>2</v>
      </c>
      <c r="F96" s="475">
        <v>5</v>
      </c>
      <c r="G96" s="475">
        <v>1</v>
      </c>
      <c r="H96" s="475">
        <v>2</v>
      </c>
      <c r="I96" s="475">
        <v>3</v>
      </c>
      <c r="J96" s="195"/>
      <c r="K96" s="195"/>
      <c r="L96" s="195"/>
      <c r="M96" s="481">
        <f>IF(B96="","",SUM(D96:L96))</f>
        <v>15</v>
      </c>
    </row>
    <row r="97" spans="1:15" ht="20.25" customHeight="1">
      <c r="A97" s="672"/>
      <c r="B97" s="198" t="s">
        <v>198</v>
      </c>
      <c r="C97" s="687">
        <v>6</v>
      </c>
      <c r="D97" s="476"/>
      <c r="E97" s="477"/>
      <c r="F97" s="477"/>
      <c r="G97" s="477"/>
      <c r="H97" s="477"/>
      <c r="I97" s="477"/>
      <c r="J97" s="200"/>
      <c r="K97" s="200"/>
      <c r="L97" s="200"/>
      <c r="M97" s="224">
        <f t="shared" si="6"/>
        <v>0</v>
      </c>
    </row>
    <row r="98" spans="1:15" ht="30.75" customHeight="1">
      <c r="A98" s="672"/>
      <c r="B98" s="202" t="s">
        <v>199</v>
      </c>
      <c r="C98" s="687"/>
      <c r="D98" s="474">
        <v>0</v>
      </c>
      <c r="E98" s="475">
        <v>0</v>
      </c>
      <c r="F98" s="475">
        <v>0</v>
      </c>
      <c r="G98" s="475">
        <v>0</v>
      </c>
      <c r="H98" s="475">
        <v>0</v>
      </c>
      <c r="I98" s="475">
        <v>2</v>
      </c>
      <c r="J98" s="195"/>
      <c r="K98" s="195"/>
      <c r="L98" s="195"/>
      <c r="M98" s="481">
        <f>IF(B98="","",SUM(D98:L98))</f>
        <v>2</v>
      </c>
    </row>
    <row r="99" spans="1:15" ht="20.25" customHeight="1">
      <c r="A99" s="672"/>
      <c r="B99" s="242" t="s">
        <v>200</v>
      </c>
      <c r="C99" s="687">
        <v>8</v>
      </c>
      <c r="D99" s="476"/>
      <c r="E99" s="477"/>
      <c r="F99" s="477"/>
      <c r="G99" s="477"/>
      <c r="H99" s="477"/>
      <c r="I99" s="477"/>
      <c r="J99" s="200"/>
      <c r="K99" s="200"/>
      <c r="L99" s="200"/>
      <c r="M99" s="224">
        <f t="shared" si="6"/>
        <v>0</v>
      </c>
    </row>
    <row r="100" spans="1:15" ht="30.75" customHeight="1">
      <c r="A100" s="672"/>
      <c r="B100" s="244" t="s">
        <v>201</v>
      </c>
      <c r="C100" s="687"/>
      <c r="D100" s="474">
        <v>0</v>
      </c>
      <c r="E100" s="475">
        <v>0</v>
      </c>
      <c r="F100" s="475">
        <v>0</v>
      </c>
      <c r="G100" s="475">
        <v>0</v>
      </c>
      <c r="H100" s="475">
        <v>1</v>
      </c>
      <c r="I100" s="475">
        <v>0</v>
      </c>
      <c r="J100" s="195"/>
      <c r="K100" s="195"/>
      <c r="L100" s="195"/>
      <c r="M100" s="481">
        <f>IF(B100="","",SUM(D100:L100))</f>
        <v>1</v>
      </c>
    </row>
    <row r="101" spans="1:15" ht="20.25" customHeight="1">
      <c r="A101" s="672"/>
      <c r="B101" s="214"/>
      <c r="C101" s="717"/>
      <c r="D101" s="199"/>
      <c r="E101" s="200"/>
      <c r="F101" s="200"/>
      <c r="G101" s="200"/>
      <c r="H101" s="200"/>
      <c r="I101" s="200"/>
      <c r="J101" s="200"/>
      <c r="K101" s="200"/>
      <c r="L101" s="200"/>
      <c r="M101" s="224" t="str">
        <f t="shared" si="6"/>
        <v/>
      </c>
    </row>
    <row r="102" spans="1:15" ht="30.75" customHeight="1" thickBot="1">
      <c r="A102" s="672"/>
      <c r="B102" s="215"/>
      <c r="C102" s="687"/>
      <c r="D102" s="194"/>
      <c r="E102" s="195"/>
      <c r="F102" s="195"/>
      <c r="G102" s="195"/>
      <c r="H102" s="195"/>
      <c r="I102" s="195"/>
      <c r="J102" s="195"/>
      <c r="K102" s="195"/>
      <c r="L102" s="195"/>
      <c r="M102" s="223" t="str">
        <f t="shared" si="6"/>
        <v/>
      </c>
    </row>
    <row r="103" spans="1:15" ht="30" customHeight="1" thickTop="1" thickBot="1">
      <c r="A103" s="673"/>
      <c r="B103" s="718" t="s">
        <v>9</v>
      </c>
      <c r="C103" s="719"/>
      <c r="D103" s="483" t="e">
        <f>SUM(D92,D94,D96,D98,D100,D102)&amp;"/"&amp;#REF!</f>
        <v>#REF!</v>
      </c>
      <c r="E103" s="484" t="e">
        <f>SUM(E92,E94,E96,E98,E100,E102)&amp;"/"&amp;#REF!</f>
        <v>#REF!</v>
      </c>
      <c r="F103" s="484" t="e">
        <f>SUM(F92,F94,F96,F98,F100,F102)&amp;"/"&amp;#REF!</f>
        <v>#REF!</v>
      </c>
      <c r="G103" s="484" t="e">
        <f>SUM(G92,G94,G96,G98,G100,G102)&amp;"/"&amp;#REF!</f>
        <v>#REF!</v>
      </c>
      <c r="H103" s="484" t="e">
        <f>SUM(H92,H94,H96,H98,H100,H102)&amp;"/"&amp;#REF!</f>
        <v>#REF!</v>
      </c>
      <c r="I103" s="484" t="e">
        <f>SUM(I92,I94,I96,I98,I100,I102)&amp;"/"&amp;#REF!</f>
        <v>#REF!</v>
      </c>
      <c r="J103" s="203" t="str">
        <f t="shared" ref="J103:K103" si="7">SUM(J91,J93,J95,J97,J99,J101)&amp;"/"&amp;SUM(J92,J94,J96,J98,J100,J102)</f>
        <v>0/0</v>
      </c>
      <c r="K103" s="203" t="str">
        <f t="shared" si="7"/>
        <v>0/0</v>
      </c>
      <c r="L103" s="204">
        <f>SUM(L91:L102)</f>
        <v>0</v>
      </c>
      <c r="M103" s="482" t="str">
        <f>SUM(M92,M94,M96,M98,M100,M102)&amp;"/"&amp;SUM(競技結果!F8,競技結果!K8,競技結果!P8,競技結果!Z8)+SUM(競技結果!K62,競技結果!U62)</f>
        <v>87/60</v>
      </c>
    </row>
    <row r="104" spans="1:15" ht="20.100000000000001" customHeight="1">
      <c r="A104" s="684" t="s">
        <v>19</v>
      </c>
      <c r="B104" s="749" t="s">
        <v>202</v>
      </c>
      <c r="C104" s="759"/>
      <c r="D104" s="707" t="s">
        <v>10</v>
      </c>
      <c r="E104" s="205"/>
      <c r="F104" s="205"/>
      <c r="G104" s="205"/>
      <c r="H104" s="205"/>
      <c r="I104" s="205"/>
      <c r="J104" s="205"/>
      <c r="K104" s="205"/>
      <c r="L104" s="205"/>
      <c r="M104" s="206"/>
    </row>
    <row r="105" spans="1:15" ht="30" customHeight="1">
      <c r="A105" s="685"/>
      <c r="B105" s="743" t="s">
        <v>203</v>
      </c>
      <c r="C105" s="760"/>
      <c r="D105" s="708"/>
      <c r="E105" s="207"/>
      <c r="F105" s="208"/>
      <c r="G105" s="208"/>
      <c r="H105" s="208"/>
      <c r="I105" s="208"/>
      <c r="J105" s="208"/>
      <c r="K105" s="208"/>
      <c r="L105" s="208"/>
      <c r="M105" s="209"/>
    </row>
    <row r="106" spans="1:15" ht="20.100000000000001" customHeight="1">
      <c r="A106" s="685"/>
      <c r="B106" s="734"/>
      <c r="C106" s="735"/>
      <c r="D106" s="708"/>
      <c r="E106" s="210"/>
      <c r="F106" s="210"/>
      <c r="G106" s="210"/>
      <c r="H106" s="210"/>
      <c r="I106" s="210"/>
      <c r="J106" s="210"/>
      <c r="K106" s="210"/>
      <c r="L106" s="210"/>
      <c r="M106" s="211"/>
    </row>
    <row r="107" spans="1:15" ht="30" customHeight="1">
      <c r="A107" s="685"/>
      <c r="B107" s="743"/>
      <c r="C107" s="760"/>
      <c r="D107" s="708"/>
      <c r="E107" s="212"/>
      <c r="F107" s="210"/>
      <c r="G107" s="210"/>
      <c r="H107" s="210"/>
      <c r="I107" s="210"/>
      <c r="J107" s="210"/>
      <c r="K107" s="210"/>
      <c r="L107" s="210"/>
      <c r="M107" s="211"/>
    </row>
    <row r="108" spans="1:15" ht="20.100000000000001" customHeight="1">
      <c r="A108" s="685"/>
      <c r="B108" s="214"/>
      <c r="C108" s="216"/>
      <c r="D108" s="708"/>
      <c r="E108" s="665"/>
      <c r="F108" s="666"/>
      <c r="G108" s="666"/>
      <c r="H108" s="666"/>
      <c r="I108" s="666"/>
      <c r="J108" s="666"/>
      <c r="K108" s="666"/>
      <c r="L108" s="666"/>
      <c r="M108" s="720"/>
    </row>
    <row r="109" spans="1:15" ht="30" customHeight="1" thickBot="1">
      <c r="A109" s="686"/>
      <c r="B109" s="218"/>
      <c r="C109" s="219"/>
      <c r="D109" s="709"/>
      <c r="E109" s="691"/>
      <c r="F109" s="692"/>
      <c r="G109" s="692"/>
      <c r="H109" s="692"/>
      <c r="I109" s="692"/>
      <c r="J109" s="692"/>
      <c r="K109" s="692"/>
      <c r="L109" s="692"/>
      <c r="M109" s="724"/>
    </row>
    <row r="110" spans="1:15" ht="16.5"/>
    <row r="111" spans="1:15" ht="42.75" customHeight="1">
      <c r="A111" s="663" t="str">
        <f>IF($B$2="","",$B$2)</f>
        <v/>
      </c>
      <c r="B111" s="663"/>
      <c r="C111" s="663"/>
      <c r="D111" s="663"/>
      <c r="E111" s="663"/>
      <c r="F111" s="663"/>
      <c r="G111" s="663"/>
      <c r="H111" s="663"/>
      <c r="I111" s="663"/>
      <c r="J111" s="663"/>
      <c r="K111" s="663"/>
      <c r="L111" s="663"/>
      <c r="M111" s="663"/>
    </row>
    <row r="112" spans="1:15" ht="48.75">
      <c r="A112" s="663" t="str">
        <f>IF($B$3="","",$B$3&amp;$C$3)</f>
        <v/>
      </c>
      <c r="B112" s="663"/>
      <c r="C112" s="663"/>
      <c r="D112" s="663"/>
      <c r="E112" s="663"/>
      <c r="F112" s="663"/>
      <c r="G112" s="663"/>
      <c r="H112" s="663"/>
      <c r="I112" s="663"/>
      <c r="J112" s="663"/>
      <c r="K112" s="663"/>
      <c r="L112" s="663"/>
      <c r="M112" s="663"/>
      <c r="O112" s="183" t="str">
        <f>IF($B$4="","",$B$4&amp;$C$4)</f>
        <v/>
      </c>
    </row>
    <row r="113" spans="1:15" ht="33.75" customHeight="1" thickBot="1">
      <c r="A113" s="249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O113" s="183"/>
    </row>
    <row r="114" spans="1:15" ht="30" customHeight="1" thickTop="1">
      <c r="A114" s="184" t="s">
        <v>1</v>
      </c>
      <c r="B114" s="704" t="s">
        <v>66</v>
      </c>
      <c r="C114" s="705"/>
      <c r="D114" s="710" t="str">
        <f>IF($B$3="","",$B$3)</f>
        <v/>
      </c>
      <c r="E114" s="711"/>
      <c r="F114" s="711"/>
      <c r="G114" s="711"/>
      <c r="H114" s="711"/>
      <c r="I114" s="711"/>
      <c r="J114" s="711"/>
      <c r="K114" s="711"/>
      <c r="L114" s="711"/>
      <c r="M114" s="712"/>
    </row>
    <row r="115" spans="1:15" ht="48.75" customHeight="1">
      <c r="A115" s="185" t="s">
        <v>2</v>
      </c>
      <c r="B115" s="689" t="s">
        <v>147</v>
      </c>
      <c r="C115" s="690"/>
      <c r="D115" s="698" t="s">
        <v>29</v>
      </c>
      <c r="E115" s="699"/>
      <c r="F115" s="699"/>
      <c r="G115" s="700"/>
      <c r="H115" s="186"/>
      <c r="I115" s="187"/>
      <c r="J115" s="186"/>
      <c r="K115" s="186"/>
      <c r="L115" s="188"/>
      <c r="M115" s="693" t="s">
        <v>5</v>
      </c>
    </row>
    <row r="116" spans="1:15" ht="17.25" customHeight="1">
      <c r="A116" s="189"/>
      <c r="B116" s="190" t="s">
        <v>6</v>
      </c>
      <c r="C116" s="191" t="s">
        <v>7</v>
      </c>
      <c r="D116" s="678" t="s">
        <v>152</v>
      </c>
      <c r="E116" s="680" t="s">
        <v>238</v>
      </c>
      <c r="F116" s="680" t="s">
        <v>149</v>
      </c>
      <c r="G116" s="680" t="s">
        <v>232</v>
      </c>
      <c r="H116" s="680" t="s">
        <v>107</v>
      </c>
      <c r="I116" s="680" t="s">
        <v>108</v>
      </c>
      <c r="J116" s="680"/>
      <c r="K116" s="680"/>
      <c r="L116" s="682"/>
      <c r="M116" s="694"/>
    </row>
    <row r="117" spans="1:15" ht="17.25" customHeight="1" thickBot="1">
      <c r="A117" s="189"/>
      <c r="B117" s="190" t="s">
        <v>8</v>
      </c>
      <c r="C117" s="192" t="s">
        <v>3</v>
      </c>
      <c r="D117" s="679"/>
      <c r="E117" s="681"/>
      <c r="F117" s="681"/>
      <c r="G117" s="681"/>
      <c r="H117" s="681"/>
      <c r="I117" s="681"/>
      <c r="J117" s="681"/>
      <c r="K117" s="681"/>
      <c r="L117" s="683"/>
      <c r="M117" s="695"/>
    </row>
    <row r="118" spans="1:15" ht="19.5" customHeight="1">
      <c r="A118" s="670" t="s">
        <v>4</v>
      </c>
      <c r="B118" s="193" t="s">
        <v>167</v>
      </c>
      <c r="C118" s="696">
        <v>5</v>
      </c>
      <c r="D118" s="474"/>
      <c r="E118" s="475"/>
      <c r="F118" s="475"/>
      <c r="G118" s="475"/>
      <c r="H118" s="475"/>
      <c r="I118" s="475"/>
      <c r="J118" s="195"/>
      <c r="K118" s="195"/>
      <c r="L118" s="195"/>
      <c r="M118" s="196">
        <f t="shared" ref="M118:M129" si="8">IF(B118="","",SUM(D118:L118))</f>
        <v>0</v>
      </c>
    </row>
    <row r="119" spans="1:15" ht="30" customHeight="1">
      <c r="A119" s="671"/>
      <c r="B119" s="197" t="s">
        <v>168</v>
      </c>
      <c r="C119" s="697"/>
      <c r="D119" s="474">
        <v>2</v>
      </c>
      <c r="E119" s="475">
        <v>0</v>
      </c>
      <c r="F119" s="475">
        <v>5</v>
      </c>
      <c r="G119" s="475">
        <v>1</v>
      </c>
      <c r="H119" s="475">
        <v>1</v>
      </c>
      <c r="I119" s="475">
        <v>0</v>
      </c>
      <c r="J119" s="195"/>
      <c r="K119" s="195"/>
      <c r="L119" s="195"/>
      <c r="M119" s="478">
        <f>IF(B119="","",SUM(D119:L119))</f>
        <v>9</v>
      </c>
    </row>
    <row r="120" spans="1:15" ht="19.5" customHeight="1">
      <c r="A120" s="672"/>
      <c r="B120" s="198" t="s">
        <v>169</v>
      </c>
      <c r="C120" s="687">
        <v>3</v>
      </c>
      <c r="D120" s="476"/>
      <c r="E120" s="477"/>
      <c r="F120" s="477"/>
      <c r="G120" s="477"/>
      <c r="H120" s="477"/>
      <c r="I120" s="477"/>
      <c r="J120" s="200"/>
      <c r="K120" s="200"/>
      <c r="L120" s="200"/>
      <c r="M120" s="201">
        <f t="shared" si="8"/>
        <v>0</v>
      </c>
    </row>
    <row r="121" spans="1:15" ht="30" customHeight="1">
      <c r="A121" s="672"/>
      <c r="B121" s="202" t="s">
        <v>170</v>
      </c>
      <c r="C121" s="687"/>
      <c r="D121" s="474">
        <v>3</v>
      </c>
      <c r="E121" s="475">
        <v>7</v>
      </c>
      <c r="F121" s="475">
        <v>4</v>
      </c>
      <c r="G121" s="475">
        <v>13</v>
      </c>
      <c r="H121" s="475">
        <v>3</v>
      </c>
      <c r="I121" s="475">
        <v>5</v>
      </c>
      <c r="J121" s="195"/>
      <c r="K121" s="195"/>
      <c r="L121" s="195"/>
      <c r="M121" s="478">
        <f>IF(B121="","",SUM(D121:L121))</f>
        <v>35</v>
      </c>
    </row>
    <row r="122" spans="1:15" ht="20.100000000000001" customHeight="1">
      <c r="A122" s="672"/>
      <c r="B122" s="198" t="s">
        <v>171</v>
      </c>
      <c r="C122" s="687">
        <v>6</v>
      </c>
      <c r="D122" s="476"/>
      <c r="E122" s="477"/>
      <c r="F122" s="477"/>
      <c r="G122" s="477"/>
      <c r="H122" s="477"/>
      <c r="I122" s="477"/>
      <c r="J122" s="200"/>
      <c r="K122" s="200"/>
      <c r="L122" s="200"/>
      <c r="M122" s="201">
        <f t="shared" si="8"/>
        <v>0</v>
      </c>
    </row>
    <row r="123" spans="1:15" ht="30" customHeight="1">
      <c r="A123" s="672"/>
      <c r="B123" s="202" t="s">
        <v>172</v>
      </c>
      <c r="C123" s="687"/>
      <c r="D123" s="474">
        <v>1</v>
      </c>
      <c r="E123" s="475">
        <v>0</v>
      </c>
      <c r="F123" s="475">
        <v>1</v>
      </c>
      <c r="G123" s="475">
        <v>0</v>
      </c>
      <c r="H123" s="475">
        <v>0</v>
      </c>
      <c r="I123" s="475">
        <v>3</v>
      </c>
      <c r="J123" s="195"/>
      <c r="K123" s="195"/>
      <c r="L123" s="195"/>
      <c r="M123" s="478">
        <f>IF(B123="","",SUM(D123:L123))</f>
        <v>5</v>
      </c>
    </row>
    <row r="124" spans="1:15" ht="20.100000000000001" customHeight="1">
      <c r="A124" s="672"/>
      <c r="B124" s="198" t="s">
        <v>173</v>
      </c>
      <c r="C124" s="687">
        <v>4</v>
      </c>
      <c r="D124" s="476"/>
      <c r="E124" s="477"/>
      <c r="F124" s="477"/>
      <c r="G124" s="477"/>
      <c r="H124" s="477"/>
      <c r="I124" s="477"/>
      <c r="J124" s="200"/>
      <c r="K124" s="200"/>
      <c r="L124" s="200"/>
      <c r="M124" s="201">
        <f t="shared" si="8"/>
        <v>0</v>
      </c>
    </row>
    <row r="125" spans="1:15" ht="30" customHeight="1">
      <c r="A125" s="672"/>
      <c r="B125" s="202" t="s">
        <v>174</v>
      </c>
      <c r="C125" s="687"/>
      <c r="D125" s="474">
        <v>0</v>
      </c>
      <c r="E125" s="475">
        <v>1</v>
      </c>
      <c r="F125" s="475">
        <v>0</v>
      </c>
      <c r="G125" s="475">
        <v>0</v>
      </c>
      <c r="H125" s="475">
        <v>1</v>
      </c>
      <c r="I125" s="475">
        <v>0</v>
      </c>
      <c r="J125" s="195"/>
      <c r="K125" s="195"/>
      <c r="L125" s="195"/>
      <c r="M125" s="478">
        <f>IF(B125="","",SUM(D125:L125))</f>
        <v>2</v>
      </c>
    </row>
    <row r="126" spans="1:15" ht="20.100000000000001" customHeight="1">
      <c r="A126" s="672"/>
      <c r="B126" s="198" t="s">
        <v>175</v>
      </c>
      <c r="C126" s="687">
        <v>7</v>
      </c>
      <c r="D126" s="476"/>
      <c r="E126" s="477"/>
      <c r="F126" s="477"/>
      <c r="G126" s="477"/>
      <c r="H126" s="477"/>
      <c r="I126" s="477"/>
      <c r="J126" s="200"/>
      <c r="K126" s="200"/>
      <c r="L126" s="200"/>
      <c r="M126" s="201">
        <f t="shared" si="8"/>
        <v>0</v>
      </c>
    </row>
    <row r="127" spans="1:15" ht="30" customHeight="1">
      <c r="A127" s="672"/>
      <c r="B127" s="202" t="s">
        <v>176</v>
      </c>
      <c r="C127" s="687"/>
      <c r="D127" s="474">
        <v>0</v>
      </c>
      <c r="E127" s="475">
        <v>0</v>
      </c>
      <c r="F127" s="475">
        <v>0</v>
      </c>
      <c r="G127" s="475">
        <v>0</v>
      </c>
      <c r="H127" s="475">
        <v>0</v>
      </c>
      <c r="I127" s="475">
        <v>0</v>
      </c>
      <c r="J127" s="195"/>
      <c r="K127" s="195"/>
      <c r="L127" s="195"/>
      <c r="M127" s="478">
        <f t="shared" si="8"/>
        <v>0</v>
      </c>
    </row>
    <row r="128" spans="1:15" ht="20.100000000000001" customHeight="1">
      <c r="A128" s="672"/>
      <c r="B128" s="214"/>
      <c r="C128" s="717"/>
      <c r="D128" s="199"/>
      <c r="E128" s="200"/>
      <c r="F128" s="200"/>
      <c r="G128" s="200"/>
      <c r="H128" s="200"/>
      <c r="I128" s="200"/>
      <c r="J128" s="200"/>
      <c r="K128" s="200"/>
      <c r="L128" s="200"/>
      <c r="M128" s="201" t="str">
        <f t="shared" si="8"/>
        <v/>
      </c>
    </row>
    <row r="129" spans="1:13" ht="30" customHeight="1" thickBot="1">
      <c r="A129" s="672"/>
      <c r="B129" s="215"/>
      <c r="C129" s="687"/>
      <c r="D129" s="194"/>
      <c r="E129" s="195"/>
      <c r="F129" s="195"/>
      <c r="G129" s="195"/>
      <c r="H129" s="195"/>
      <c r="I129" s="195"/>
      <c r="J129" s="195"/>
      <c r="K129" s="195"/>
      <c r="L129" s="195"/>
      <c r="M129" s="196" t="str">
        <f t="shared" si="8"/>
        <v/>
      </c>
    </row>
    <row r="130" spans="1:13" ht="30" customHeight="1" thickTop="1" thickBot="1">
      <c r="A130" s="673"/>
      <c r="B130" s="718" t="s">
        <v>9</v>
      </c>
      <c r="C130" s="719"/>
      <c r="D130" s="483" t="str">
        <f>SUM(D119,D121,D123,D125,D127,D129)&amp;"/"&amp;競技結果!F9</f>
        <v>6/6</v>
      </c>
      <c r="E130" s="484" t="str">
        <f>SUM(E119,E121,E123,E125,E127,E129)&amp;"/"&amp;競技結果!K9</f>
        <v>8/7</v>
      </c>
      <c r="F130" s="484" t="str">
        <f>SUM(F119,F121,F123,F125,F127,F129)&amp;"/"&amp;競技結果!P9</f>
        <v>10/5</v>
      </c>
      <c r="G130" s="484" t="str">
        <f>SUM(G119,G121,G123,G125,G127,G129)&amp;"/"&amp;競技結果!U9</f>
        <v>14/13</v>
      </c>
      <c r="H130" s="484" t="e">
        <f>SUM(H119,H121,H123,H125,H127,H129)&amp;"/"&amp;#REF!</f>
        <v>#REF!</v>
      </c>
      <c r="I130" s="484" t="e">
        <f>SUM(I119,I121,I123,I125,I127,I129)&amp;"/"&amp;#REF!</f>
        <v>#REF!</v>
      </c>
      <c r="J130" s="203" t="str">
        <f t="shared" ref="J130:K130" si="9">SUM(J118,J120,J122,J124,J126,J128)&amp;"/"&amp;SUM(J119,J121,J123,J125,J127,J129)</f>
        <v>0/0</v>
      </c>
      <c r="K130" s="203" t="str">
        <f t="shared" si="9"/>
        <v>0/0</v>
      </c>
      <c r="L130" s="204">
        <f>SUM(L118:L129)</f>
        <v>0</v>
      </c>
      <c r="M130" s="482" t="str">
        <f>SUM(M119,M121,M123,M125,M127,M129)&amp;"/"&amp;SUM(競技結果!F9,競技結果!K9,競技結果!P9,競技結果!U9,競技結果!Q42:R42,競技結果!Q46:R46)</f>
        <v>51/49</v>
      </c>
    </row>
    <row r="131" spans="1:13" ht="20.100000000000001" customHeight="1">
      <c r="A131" s="684" t="s">
        <v>19</v>
      </c>
      <c r="B131" s="749" t="s">
        <v>178</v>
      </c>
      <c r="C131" s="759"/>
      <c r="D131" s="721" t="s">
        <v>10</v>
      </c>
      <c r="E131" s="205"/>
      <c r="F131" s="205"/>
      <c r="G131" s="205"/>
      <c r="H131" s="205"/>
      <c r="I131" s="205"/>
      <c r="J131" s="205"/>
      <c r="K131" s="205"/>
      <c r="L131" s="205"/>
      <c r="M131" s="206"/>
    </row>
    <row r="132" spans="1:13" ht="30" customHeight="1">
      <c r="A132" s="685"/>
      <c r="B132" s="743" t="s">
        <v>177</v>
      </c>
      <c r="C132" s="760"/>
      <c r="D132" s="722"/>
      <c r="E132" s="207"/>
      <c r="F132" s="208"/>
      <c r="G132" s="208"/>
      <c r="H132" s="208"/>
      <c r="I132" s="208"/>
      <c r="J132" s="208"/>
      <c r="K132" s="208"/>
      <c r="L132" s="208"/>
      <c r="M132" s="209"/>
    </row>
    <row r="133" spans="1:13" ht="20.100000000000001" customHeight="1">
      <c r="A133" s="685"/>
      <c r="B133" s="738" t="s">
        <v>179</v>
      </c>
      <c r="C133" s="739"/>
      <c r="D133" s="722"/>
      <c r="E133" s="210"/>
      <c r="F133" s="210"/>
      <c r="G133" s="210"/>
      <c r="H133" s="210"/>
      <c r="I133" s="210"/>
      <c r="J133" s="210"/>
      <c r="K133" s="210"/>
      <c r="L133" s="210"/>
      <c r="M133" s="211"/>
    </row>
    <row r="134" spans="1:13" ht="30" customHeight="1">
      <c r="A134" s="685"/>
      <c r="B134" s="740" t="s">
        <v>180</v>
      </c>
      <c r="C134" s="741"/>
      <c r="D134" s="722"/>
      <c r="E134" s="212"/>
      <c r="F134" s="210"/>
      <c r="G134" s="210"/>
      <c r="H134" s="210"/>
      <c r="I134" s="210"/>
      <c r="J134" s="210"/>
      <c r="K134" s="210"/>
      <c r="L134" s="210"/>
      <c r="M134" s="211"/>
    </row>
    <row r="135" spans="1:13" ht="20.100000000000001" customHeight="1">
      <c r="A135" s="685"/>
      <c r="B135" s="214"/>
      <c r="C135" s="216"/>
      <c r="D135" s="722"/>
      <c r="E135" s="665"/>
      <c r="F135" s="666"/>
      <c r="G135" s="666"/>
      <c r="H135" s="666"/>
      <c r="I135" s="666"/>
      <c r="J135" s="666"/>
      <c r="K135" s="666"/>
      <c r="L135" s="666"/>
      <c r="M135" s="720"/>
    </row>
    <row r="136" spans="1:13" ht="30" customHeight="1" thickBot="1">
      <c r="A136" s="686"/>
      <c r="B136" s="218"/>
      <c r="C136" s="219"/>
      <c r="D136" s="723"/>
      <c r="E136" s="691"/>
      <c r="F136" s="692"/>
      <c r="G136" s="692"/>
      <c r="H136" s="692"/>
      <c r="I136" s="692"/>
      <c r="J136" s="692"/>
      <c r="K136" s="692"/>
      <c r="L136" s="692"/>
      <c r="M136" s="724"/>
    </row>
    <row r="137" spans="1:13" ht="48.75" hidden="1" customHeight="1">
      <c r="A137" s="663" t="str">
        <f>IF($B$2="","",$B$2)</f>
        <v/>
      </c>
      <c r="B137" s="663"/>
      <c r="C137" s="663"/>
      <c r="D137" s="663"/>
      <c r="E137" s="663"/>
      <c r="F137" s="663"/>
      <c r="G137" s="663"/>
      <c r="H137" s="663"/>
      <c r="I137" s="663"/>
      <c r="J137" s="663"/>
      <c r="K137" s="663"/>
      <c r="L137" s="663"/>
      <c r="M137" s="663"/>
    </row>
    <row r="138" spans="1:13" ht="48.75" hidden="1" customHeight="1">
      <c r="A138" s="663" t="str">
        <f>IF($B$3="","",$B$3&amp;$C$3)</f>
        <v/>
      </c>
      <c r="B138" s="663"/>
      <c r="C138" s="663"/>
      <c r="D138" s="663"/>
      <c r="E138" s="663"/>
      <c r="F138" s="663"/>
      <c r="G138" s="663"/>
      <c r="H138" s="663"/>
      <c r="I138" s="663"/>
      <c r="J138" s="663"/>
      <c r="K138" s="663"/>
      <c r="L138" s="663"/>
      <c r="M138" s="663"/>
    </row>
    <row r="139" spans="1:13" ht="33.75" thickBot="1">
      <c r="A139" s="183" t="str">
        <f>IF($B$4="","",$B$4&amp;$C$4)</f>
        <v/>
      </c>
    </row>
    <row r="140" spans="1:13" ht="30" customHeight="1" thickTop="1">
      <c r="A140" s="184" t="s">
        <v>1</v>
      </c>
      <c r="B140" s="704" t="s">
        <v>228</v>
      </c>
      <c r="C140" s="705"/>
      <c r="D140" s="710" t="str">
        <f>IF($B$3="","",$B$3)</f>
        <v/>
      </c>
      <c r="E140" s="711"/>
      <c r="F140" s="711"/>
      <c r="G140" s="711"/>
      <c r="H140" s="711"/>
      <c r="I140" s="711"/>
      <c r="J140" s="711"/>
      <c r="K140" s="711"/>
      <c r="L140" s="711"/>
      <c r="M140" s="712"/>
    </row>
    <row r="141" spans="1:13" ht="48.75" customHeight="1">
      <c r="A141" s="185" t="s">
        <v>2</v>
      </c>
      <c r="B141" s="689" t="s">
        <v>234</v>
      </c>
      <c r="C141" s="690"/>
      <c r="D141" s="698" t="s">
        <v>29</v>
      </c>
      <c r="E141" s="699"/>
      <c r="F141" s="699"/>
      <c r="G141" s="700"/>
      <c r="H141" s="186"/>
      <c r="I141" s="187"/>
      <c r="J141" s="186"/>
      <c r="K141" s="186"/>
      <c r="L141" s="188"/>
      <c r="M141" s="693" t="s">
        <v>5</v>
      </c>
    </row>
    <row r="142" spans="1:13" ht="17.25" customHeight="1">
      <c r="A142" s="189"/>
      <c r="B142" s="190" t="s">
        <v>6</v>
      </c>
      <c r="C142" s="191" t="s">
        <v>7</v>
      </c>
      <c r="D142" s="678" t="s">
        <v>108</v>
      </c>
      <c r="E142" s="680" t="s">
        <v>62</v>
      </c>
      <c r="F142" s="680" t="s">
        <v>109</v>
      </c>
      <c r="G142" s="680"/>
      <c r="H142" s="680" t="s">
        <v>151</v>
      </c>
      <c r="I142" s="680" t="s">
        <v>152</v>
      </c>
      <c r="J142" s="680"/>
      <c r="K142" s="680"/>
      <c r="L142" s="682"/>
      <c r="M142" s="694"/>
    </row>
    <row r="143" spans="1:13" ht="17.25" customHeight="1" thickBot="1">
      <c r="A143" s="189"/>
      <c r="B143" s="190" t="s">
        <v>8</v>
      </c>
      <c r="C143" s="192" t="s">
        <v>3</v>
      </c>
      <c r="D143" s="679"/>
      <c r="E143" s="681"/>
      <c r="F143" s="681"/>
      <c r="G143" s="681"/>
      <c r="H143" s="681"/>
      <c r="I143" s="681"/>
      <c r="J143" s="681"/>
      <c r="K143" s="681"/>
      <c r="L143" s="683"/>
      <c r="M143" s="695"/>
    </row>
    <row r="144" spans="1:13" ht="20.100000000000001" customHeight="1">
      <c r="A144" s="670" t="s">
        <v>4</v>
      </c>
      <c r="B144" s="193" t="s">
        <v>69</v>
      </c>
      <c r="C144" s="696">
        <v>1</v>
      </c>
      <c r="D144" s="194"/>
      <c r="E144" s="195"/>
      <c r="F144" s="195"/>
      <c r="G144" s="195"/>
      <c r="H144" s="195"/>
      <c r="I144" s="195"/>
      <c r="J144" s="195"/>
      <c r="K144" s="195"/>
      <c r="L144" s="195"/>
      <c r="M144" s="196">
        <f>IF(B144="","",SUM(D144:L144))</f>
        <v>0</v>
      </c>
    </row>
    <row r="145" spans="1:17" ht="30" customHeight="1">
      <c r="A145" s="671"/>
      <c r="B145" s="197" t="s">
        <v>70</v>
      </c>
      <c r="C145" s="697"/>
      <c r="D145" s="474">
        <v>1</v>
      </c>
      <c r="E145" s="475">
        <v>2</v>
      </c>
      <c r="F145" s="475">
        <v>1</v>
      </c>
      <c r="G145" s="195"/>
      <c r="H145" s="475">
        <v>0</v>
      </c>
      <c r="I145" s="475">
        <v>0</v>
      </c>
      <c r="J145" s="195"/>
      <c r="K145" s="195"/>
      <c r="L145" s="195"/>
      <c r="M145" s="478">
        <f t="shared" ref="M145:M155" si="10">IF(B145="","",SUM(D145:L145))</f>
        <v>4</v>
      </c>
    </row>
    <row r="146" spans="1:17" ht="20.100000000000001" customHeight="1">
      <c r="A146" s="672"/>
      <c r="B146" s="198" t="s">
        <v>71</v>
      </c>
      <c r="C146" s="687">
        <v>2</v>
      </c>
      <c r="D146" s="199"/>
      <c r="E146" s="200"/>
      <c r="F146" s="200"/>
      <c r="G146" s="200"/>
      <c r="H146" s="200"/>
      <c r="I146" s="200"/>
      <c r="J146" s="200"/>
      <c r="K146" s="200"/>
      <c r="L146" s="200"/>
      <c r="M146" s="201">
        <f t="shared" si="10"/>
        <v>0</v>
      </c>
      <c r="O146" s="754"/>
      <c r="P146" s="210"/>
      <c r="Q146" s="210"/>
    </row>
    <row r="147" spans="1:17" ht="30" customHeight="1">
      <c r="A147" s="672"/>
      <c r="B147" s="202" t="s">
        <v>72</v>
      </c>
      <c r="C147" s="687"/>
      <c r="D147" s="474">
        <v>4</v>
      </c>
      <c r="E147" s="475">
        <v>6</v>
      </c>
      <c r="F147" s="475">
        <v>6</v>
      </c>
      <c r="G147" s="195"/>
      <c r="H147" s="475">
        <v>5</v>
      </c>
      <c r="I147" s="475">
        <v>4</v>
      </c>
      <c r="J147" s="195"/>
      <c r="K147" s="195"/>
      <c r="L147" s="195"/>
      <c r="M147" s="478">
        <f t="shared" si="10"/>
        <v>25</v>
      </c>
      <c r="O147" s="754"/>
      <c r="P147" s="210"/>
      <c r="Q147" s="210"/>
    </row>
    <row r="148" spans="1:17" ht="20.100000000000001" customHeight="1">
      <c r="A148" s="672"/>
      <c r="B148" s="198" t="s">
        <v>161</v>
      </c>
      <c r="C148" s="687">
        <v>9</v>
      </c>
      <c r="D148" s="199"/>
      <c r="E148" s="200"/>
      <c r="F148" s="200"/>
      <c r="G148" s="200"/>
      <c r="H148" s="200"/>
      <c r="I148" s="200"/>
      <c r="J148" s="200"/>
      <c r="K148" s="200"/>
      <c r="L148" s="200"/>
      <c r="M148" s="201">
        <f t="shared" si="10"/>
        <v>0</v>
      </c>
      <c r="O148" s="485"/>
      <c r="P148" s="210"/>
      <c r="Q148" s="210"/>
    </row>
    <row r="149" spans="1:17" ht="30" customHeight="1">
      <c r="A149" s="672"/>
      <c r="B149" s="202" t="s">
        <v>73</v>
      </c>
      <c r="C149" s="687"/>
      <c r="D149" s="474">
        <v>2</v>
      </c>
      <c r="E149" s="475">
        <v>4</v>
      </c>
      <c r="F149" s="475">
        <v>4</v>
      </c>
      <c r="G149" s="195"/>
      <c r="H149" s="475">
        <v>3</v>
      </c>
      <c r="I149" s="475">
        <v>3</v>
      </c>
      <c r="J149" s="195"/>
      <c r="K149" s="195"/>
      <c r="L149" s="195"/>
      <c r="M149" s="478">
        <f t="shared" si="10"/>
        <v>16</v>
      </c>
      <c r="O149" s="210"/>
      <c r="P149" s="210"/>
      <c r="Q149" s="210"/>
    </row>
    <row r="150" spans="1:17" ht="20.100000000000001" customHeight="1">
      <c r="A150" s="672"/>
      <c r="B150" s="198" t="s">
        <v>163</v>
      </c>
      <c r="C150" s="687">
        <v>5</v>
      </c>
      <c r="D150" s="199"/>
      <c r="E150" s="200"/>
      <c r="F150" s="200"/>
      <c r="G150" s="200"/>
      <c r="H150" s="200"/>
      <c r="I150" s="200"/>
      <c r="J150" s="200"/>
      <c r="K150" s="200"/>
      <c r="L150" s="200"/>
      <c r="M150" s="201">
        <f t="shared" si="10"/>
        <v>0</v>
      </c>
      <c r="O150" s="210"/>
      <c r="P150" s="210"/>
      <c r="Q150" s="210"/>
    </row>
    <row r="151" spans="1:17" ht="30" customHeight="1">
      <c r="A151" s="672"/>
      <c r="B151" s="202" t="s">
        <v>162</v>
      </c>
      <c r="C151" s="687"/>
      <c r="D151" s="474">
        <v>0</v>
      </c>
      <c r="E151" s="475">
        <v>0</v>
      </c>
      <c r="F151" s="475">
        <v>0</v>
      </c>
      <c r="G151" s="475"/>
      <c r="H151" s="475">
        <v>0</v>
      </c>
      <c r="I151" s="475">
        <v>0</v>
      </c>
      <c r="J151" s="195"/>
      <c r="K151" s="195"/>
      <c r="L151" s="195"/>
      <c r="M151" s="478">
        <f t="shared" si="10"/>
        <v>0</v>
      </c>
    </row>
    <row r="152" spans="1:17" ht="20.100000000000001" customHeight="1">
      <c r="A152" s="672"/>
      <c r="B152" s="214"/>
      <c r="C152" s="687"/>
      <c r="D152" s="199"/>
      <c r="E152" s="200"/>
      <c r="F152" s="200"/>
      <c r="G152" s="200"/>
      <c r="H152" s="200"/>
      <c r="I152" s="200"/>
      <c r="J152" s="200"/>
      <c r="K152" s="200"/>
      <c r="L152" s="200"/>
      <c r="M152" s="201" t="str">
        <f t="shared" si="10"/>
        <v/>
      </c>
    </row>
    <row r="153" spans="1:17" ht="30" customHeight="1">
      <c r="A153" s="672"/>
      <c r="B153" s="215"/>
      <c r="C153" s="687"/>
      <c r="D153" s="194"/>
      <c r="E153" s="195"/>
      <c r="F153" s="195"/>
      <c r="G153" s="195"/>
      <c r="H153" s="195"/>
      <c r="I153" s="195"/>
      <c r="J153" s="195"/>
      <c r="K153" s="195"/>
      <c r="L153" s="195"/>
      <c r="M153" s="196" t="str">
        <f t="shared" si="10"/>
        <v/>
      </c>
    </row>
    <row r="154" spans="1:17" ht="20.100000000000001" customHeight="1">
      <c r="A154" s="672"/>
      <c r="B154" s="214"/>
      <c r="C154" s="717"/>
      <c r="D154" s="199"/>
      <c r="E154" s="200"/>
      <c r="F154" s="200"/>
      <c r="G154" s="200"/>
      <c r="H154" s="200"/>
      <c r="I154" s="200"/>
      <c r="J154" s="200"/>
      <c r="K154" s="200"/>
      <c r="L154" s="200"/>
      <c r="M154" s="201" t="str">
        <f t="shared" si="10"/>
        <v/>
      </c>
    </row>
    <row r="155" spans="1:17" ht="30" customHeight="1" thickBot="1">
      <c r="A155" s="672"/>
      <c r="B155" s="215"/>
      <c r="C155" s="687"/>
      <c r="D155" s="194"/>
      <c r="E155" s="195"/>
      <c r="F155" s="195"/>
      <c r="G155" s="195"/>
      <c r="H155" s="195"/>
      <c r="I155" s="195"/>
      <c r="J155" s="195"/>
      <c r="K155" s="195"/>
      <c r="L155" s="195"/>
      <c r="M155" s="196" t="str">
        <f t="shared" si="10"/>
        <v/>
      </c>
    </row>
    <row r="156" spans="1:17" ht="30" customHeight="1" thickTop="1" thickBot="1">
      <c r="A156" s="673"/>
      <c r="B156" s="718" t="s">
        <v>9</v>
      </c>
      <c r="C156" s="719"/>
      <c r="D156" s="483" t="str">
        <f>SUM(D145,D147,D149,D151,D153,D155)&amp;"/"&amp;競技結果!K17</f>
        <v>7/1</v>
      </c>
      <c r="E156" s="484" t="str">
        <f>SUM(E145,E147,E149,E151,E153,E155)&amp;"/"&amp;競技結果!P17</f>
        <v>12/8</v>
      </c>
      <c r="F156" s="484" t="str">
        <f>SUM(F145,F147,F149,F151,F153,F155)&amp;"/"&amp;競技結果!U17</f>
        <v>11/1</v>
      </c>
      <c r="G156" s="491" t="e">
        <f>SUM(G145,G147,G149,G151,G153,G155)&amp;"/"&amp;#REF!</f>
        <v>#REF!</v>
      </c>
      <c r="H156" s="484" t="e">
        <f>SUM(H145,H147,H149,H151,H153,H155)&amp;"/"&amp;#REF!</f>
        <v>#REF!</v>
      </c>
      <c r="I156" s="484" t="e">
        <f>SUM(I145,I147,I149,I151,I153,I155)&amp;"/"&amp;#REF!</f>
        <v>#REF!</v>
      </c>
      <c r="J156" s="203" t="str">
        <f t="shared" ref="J156:K156" si="11">SUM(J144,J146,J148,J150,J152,J154)&amp;"/"&amp;SUM(J145,J147,J149,J151,J153,J155)</f>
        <v>0/0</v>
      </c>
      <c r="K156" s="203" t="str">
        <f t="shared" si="11"/>
        <v>0/0</v>
      </c>
      <c r="L156" s="204">
        <f>SUM(L144:L155)</f>
        <v>0</v>
      </c>
      <c r="M156" s="482" t="str">
        <f>SUM(M145,M147,M149,M151,M153,M155)&amp;"/"&amp;SUM(競技結果!K17,競技結果!P17,競技結果!U17,競技結果!Q37:R37,競技結果!U31:V31)</f>
        <v>45/20</v>
      </c>
    </row>
    <row r="157" spans="1:17" ht="20.100000000000001" customHeight="1">
      <c r="A157" s="684" t="s">
        <v>19</v>
      </c>
      <c r="B157" s="749" t="s">
        <v>74</v>
      </c>
      <c r="C157" s="759"/>
      <c r="D157" s="721" t="s">
        <v>10</v>
      </c>
      <c r="E157" s="205"/>
      <c r="F157" s="205"/>
      <c r="G157" s="205"/>
      <c r="H157" s="205"/>
      <c r="I157" s="205"/>
      <c r="J157" s="205"/>
      <c r="K157" s="205"/>
      <c r="L157" s="205"/>
      <c r="M157" s="206"/>
    </row>
    <row r="158" spans="1:17" ht="30" customHeight="1">
      <c r="A158" s="685"/>
      <c r="B158" s="743" t="s">
        <v>75</v>
      </c>
      <c r="C158" s="760"/>
      <c r="D158" s="722"/>
      <c r="E158" s="207"/>
      <c r="F158" s="208"/>
      <c r="G158" s="208"/>
      <c r="H158" s="208"/>
      <c r="I158" s="208"/>
      <c r="J158" s="208"/>
      <c r="K158" s="208"/>
      <c r="L158" s="208"/>
      <c r="M158" s="209"/>
    </row>
    <row r="159" spans="1:17" ht="20.100000000000001" customHeight="1">
      <c r="A159" s="685"/>
      <c r="B159" s="214"/>
      <c r="C159" s="216"/>
      <c r="D159" s="722"/>
      <c r="E159" s="210"/>
      <c r="F159" s="210"/>
      <c r="G159" s="210"/>
      <c r="H159" s="210"/>
      <c r="I159" s="210"/>
      <c r="J159" s="210"/>
      <c r="K159" s="210"/>
      <c r="L159" s="210"/>
      <c r="M159" s="211"/>
    </row>
    <row r="160" spans="1:17" ht="30" customHeight="1">
      <c r="A160" s="685"/>
      <c r="B160" s="215"/>
      <c r="C160" s="217"/>
      <c r="D160" s="722"/>
      <c r="E160" s="212"/>
      <c r="F160" s="210"/>
      <c r="G160" s="210"/>
      <c r="H160" s="210"/>
      <c r="I160" s="210"/>
      <c r="J160" s="210"/>
      <c r="K160" s="210"/>
      <c r="L160" s="210"/>
      <c r="M160" s="211"/>
    </row>
    <row r="161" spans="1:13" ht="20.100000000000001" customHeight="1">
      <c r="A161" s="685"/>
      <c r="B161" s="214"/>
      <c r="C161" s="216"/>
      <c r="D161" s="722"/>
      <c r="E161" s="665"/>
      <c r="F161" s="666"/>
      <c r="G161" s="666"/>
      <c r="H161" s="666"/>
      <c r="I161" s="666"/>
      <c r="J161" s="666"/>
      <c r="K161" s="666"/>
      <c r="L161" s="666"/>
      <c r="M161" s="720"/>
    </row>
    <row r="162" spans="1:13" ht="30" customHeight="1" thickBot="1">
      <c r="A162" s="686"/>
      <c r="B162" s="218"/>
      <c r="C162" s="219"/>
      <c r="D162" s="723"/>
      <c r="E162" s="691"/>
      <c r="F162" s="692"/>
      <c r="G162" s="692"/>
      <c r="H162" s="692"/>
      <c r="I162" s="692"/>
      <c r="J162" s="692"/>
      <c r="K162" s="692"/>
      <c r="L162" s="692"/>
      <c r="M162" s="724"/>
    </row>
    <row r="163" spans="1:13" ht="48.75">
      <c r="A163" s="663" t="str">
        <f>IF($B$2="","",$B$2)</f>
        <v/>
      </c>
      <c r="B163" s="663"/>
      <c r="C163" s="663"/>
      <c r="D163" s="663"/>
      <c r="E163" s="663"/>
      <c r="F163" s="663"/>
      <c r="G163" s="663"/>
      <c r="H163" s="663"/>
      <c r="I163" s="663"/>
      <c r="J163" s="663"/>
      <c r="K163" s="663"/>
      <c r="L163" s="663"/>
      <c r="M163" s="663"/>
    </row>
    <row r="164" spans="1:13" ht="48.75">
      <c r="A164" s="663" t="str">
        <f>IF($B$3="","",$B$3&amp;$C$3)</f>
        <v/>
      </c>
      <c r="B164" s="663"/>
      <c r="C164" s="663"/>
      <c r="D164" s="663"/>
      <c r="E164" s="663"/>
      <c r="F164" s="663"/>
      <c r="G164" s="663"/>
      <c r="H164" s="663"/>
      <c r="I164" s="663"/>
      <c r="J164" s="663"/>
      <c r="K164" s="663"/>
      <c r="L164" s="663"/>
      <c r="M164" s="663"/>
    </row>
    <row r="165" spans="1:13" ht="33.75" thickBot="1">
      <c r="A165" s="183" t="str">
        <f>IF($B$4="","",$B$4&amp;$C$4)</f>
        <v/>
      </c>
    </row>
    <row r="166" spans="1:13" ht="30" customHeight="1" thickTop="1">
      <c r="A166" s="184" t="s">
        <v>1</v>
      </c>
      <c r="B166" s="704" t="s">
        <v>85</v>
      </c>
      <c r="C166" s="705"/>
      <c r="D166" s="710" t="str">
        <f>IF($B$3="","",$B$3)</f>
        <v/>
      </c>
      <c r="E166" s="711"/>
      <c r="F166" s="711"/>
      <c r="G166" s="711"/>
      <c r="H166" s="711"/>
      <c r="I166" s="711"/>
      <c r="J166" s="711"/>
      <c r="K166" s="711"/>
      <c r="L166" s="711"/>
      <c r="M166" s="712"/>
    </row>
    <row r="167" spans="1:13" ht="48.75" customHeight="1">
      <c r="A167" s="185" t="s">
        <v>2</v>
      </c>
      <c r="B167" s="689" t="s">
        <v>76</v>
      </c>
      <c r="C167" s="690"/>
      <c r="D167" s="698" t="s">
        <v>29</v>
      </c>
      <c r="E167" s="699"/>
      <c r="F167" s="699"/>
      <c r="G167" s="700"/>
      <c r="H167" s="186"/>
      <c r="I167" s="187"/>
      <c r="J167" s="186"/>
      <c r="K167" s="186"/>
      <c r="L167" s="188"/>
      <c r="M167" s="693" t="s">
        <v>5</v>
      </c>
    </row>
    <row r="168" spans="1:13" ht="17.25" customHeight="1">
      <c r="A168" s="189"/>
      <c r="B168" s="190" t="s">
        <v>6</v>
      </c>
      <c r="C168" s="191" t="s">
        <v>7</v>
      </c>
      <c r="D168" s="678" t="s">
        <v>107</v>
      </c>
      <c r="E168" s="680" t="s">
        <v>109</v>
      </c>
      <c r="F168" s="680" t="s">
        <v>62</v>
      </c>
      <c r="G168" s="680"/>
      <c r="H168" s="680" t="s">
        <v>152</v>
      </c>
      <c r="I168" s="680" t="s">
        <v>151</v>
      </c>
      <c r="J168" s="680"/>
      <c r="K168" s="680"/>
      <c r="L168" s="682"/>
      <c r="M168" s="694"/>
    </row>
    <row r="169" spans="1:13" ht="17.25" customHeight="1" thickBot="1">
      <c r="A169" s="189"/>
      <c r="B169" s="190" t="s">
        <v>8</v>
      </c>
      <c r="C169" s="192" t="s">
        <v>3</v>
      </c>
      <c r="D169" s="679"/>
      <c r="E169" s="681"/>
      <c r="F169" s="681"/>
      <c r="G169" s="681"/>
      <c r="H169" s="681"/>
      <c r="I169" s="681"/>
      <c r="J169" s="681"/>
      <c r="K169" s="681"/>
      <c r="L169" s="683"/>
      <c r="M169" s="695"/>
    </row>
    <row r="170" spans="1:13" ht="20.100000000000001" customHeight="1">
      <c r="A170" s="670" t="s">
        <v>4</v>
      </c>
      <c r="B170" s="193" t="s">
        <v>77</v>
      </c>
      <c r="C170" s="696">
        <v>2</v>
      </c>
      <c r="D170" s="194"/>
      <c r="E170" s="195"/>
      <c r="F170" s="195"/>
      <c r="G170" s="195"/>
      <c r="H170" s="195"/>
      <c r="I170" s="195"/>
      <c r="J170" s="195"/>
      <c r="K170" s="195"/>
      <c r="L170" s="195"/>
      <c r="M170" s="196">
        <f>IF(B170="","",SUM(D170:L170))</f>
        <v>0</v>
      </c>
    </row>
    <row r="171" spans="1:13" ht="30" customHeight="1">
      <c r="A171" s="671"/>
      <c r="B171" s="197" t="s">
        <v>235</v>
      </c>
      <c r="C171" s="697"/>
      <c r="D171" s="474">
        <v>0</v>
      </c>
      <c r="E171" s="475">
        <v>6</v>
      </c>
      <c r="F171" s="475">
        <v>6</v>
      </c>
      <c r="G171" s="475"/>
      <c r="H171" s="475">
        <v>1</v>
      </c>
      <c r="I171" s="475">
        <v>6</v>
      </c>
      <c r="J171" s="195"/>
      <c r="K171" s="195"/>
      <c r="L171" s="195"/>
      <c r="M171" s="478">
        <f t="shared" ref="M171:M181" si="12">IF(B171="","",SUM(D171:L171))</f>
        <v>19</v>
      </c>
    </row>
    <row r="172" spans="1:13" ht="20.100000000000001" customHeight="1">
      <c r="A172" s="672"/>
      <c r="B172" s="198" t="s">
        <v>165</v>
      </c>
      <c r="C172" s="687">
        <v>1</v>
      </c>
      <c r="D172" s="476"/>
      <c r="E172" s="477"/>
      <c r="F172" s="477"/>
      <c r="G172" s="477"/>
      <c r="H172" s="477"/>
      <c r="I172" s="477"/>
      <c r="J172" s="200"/>
      <c r="K172" s="200"/>
      <c r="L172" s="200"/>
      <c r="M172" s="201">
        <f t="shared" si="12"/>
        <v>0</v>
      </c>
    </row>
    <row r="173" spans="1:13" ht="30" customHeight="1">
      <c r="A173" s="672"/>
      <c r="B173" s="202" t="s">
        <v>164</v>
      </c>
      <c r="C173" s="687"/>
      <c r="D173" s="474">
        <v>0</v>
      </c>
      <c r="E173" s="475">
        <v>0</v>
      </c>
      <c r="F173" s="475">
        <v>0</v>
      </c>
      <c r="G173" s="475"/>
      <c r="H173" s="475">
        <v>2</v>
      </c>
      <c r="I173" s="475">
        <v>4</v>
      </c>
      <c r="J173" s="195"/>
      <c r="K173" s="195"/>
      <c r="L173" s="195"/>
      <c r="M173" s="478">
        <f t="shared" si="12"/>
        <v>6</v>
      </c>
    </row>
    <row r="174" spans="1:13" ht="20.100000000000001" customHeight="1">
      <c r="A174" s="672"/>
      <c r="B174" s="198" t="s">
        <v>82</v>
      </c>
      <c r="C174" s="687">
        <v>7</v>
      </c>
      <c r="D174" s="476"/>
      <c r="E174" s="477"/>
      <c r="F174" s="477"/>
      <c r="G174" s="477"/>
      <c r="H174" s="477"/>
      <c r="I174" s="477"/>
      <c r="J174" s="200"/>
      <c r="K174" s="200"/>
      <c r="L174" s="200"/>
      <c r="M174" s="201">
        <f t="shared" si="12"/>
        <v>0</v>
      </c>
    </row>
    <row r="175" spans="1:13" ht="30" customHeight="1">
      <c r="A175" s="672"/>
      <c r="B175" s="202" t="s">
        <v>166</v>
      </c>
      <c r="C175" s="687"/>
      <c r="D175" s="474">
        <v>0</v>
      </c>
      <c r="E175" s="475">
        <v>2</v>
      </c>
      <c r="F175" s="475">
        <v>2</v>
      </c>
      <c r="G175" s="475"/>
      <c r="H175" s="475">
        <v>1</v>
      </c>
      <c r="I175" s="475">
        <v>0</v>
      </c>
      <c r="J175" s="195"/>
      <c r="K175" s="195"/>
      <c r="L175" s="195"/>
      <c r="M175" s="478">
        <f t="shared" si="12"/>
        <v>5</v>
      </c>
    </row>
    <row r="176" spans="1:13" ht="20.100000000000001" customHeight="1">
      <c r="A176" s="672"/>
      <c r="B176" s="198" t="s">
        <v>80</v>
      </c>
      <c r="C176" s="687">
        <v>4</v>
      </c>
      <c r="D176" s="476"/>
      <c r="E176" s="477"/>
      <c r="F176" s="477"/>
      <c r="G176" s="477"/>
      <c r="H176" s="477"/>
      <c r="I176" s="477"/>
      <c r="J176" s="200"/>
      <c r="K176" s="200"/>
      <c r="L176" s="200"/>
      <c r="M176" s="201">
        <f t="shared" si="12"/>
        <v>0</v>
      </c>
    </row>
    <row r="177" spans="1:27" ht="30" customHeight="1">
      <c r="A177" s="672"/>
      <c r="B177" s="202" t="s">
        <v>81</v>
      </c>
      <c r="C177" s="687"/>
      <c r="D177" s="474">
        <v>1</v>
      </c>
      <c r="E177" s="475">
        <v>4</v>
      </c>
      <c r="F177" s="475">
        <v>5</v>
      </c>
      <c r="G177" s="475"/>
      <c r="H177" s="475">
        <v>0</v>
      </c>
      <c r="I177" s="475">
        <v>0</v>
      </c>
      <c r="J177" s="195"/>
      <c r="K177" s="195"/>
      <c r="L177" s="195"/>
      <c r="M177" s="478">
        <f t="shared" si="12"/>
        <v>10</v>
      </c>
    </row>
    <row r="178" spans="1:27" ht="20.100000000000001" customHeight="1">
      <c r="A178" s="672"/>
      <c r="B178" s="198" t="s">
        <v>78</v>
      </c>
      <c r="C178" s="687">
        <v>8</v>
      </c>
      <c r="D178" s="199"/>
      <c r="E178" s="200"/>
      <c r="F178" s="200"/>
      <c r="G178" s="200"/>
      <c r="H178" s="200"/>
      <c r="I178" s="200"/>
      <c r="J178" s="200"/>
      <c r="K178" s="200"/>
      <c r="L178" s="200"/>
      <c r="M178" s="201">
        <f t="shared" si="12"/>
        <v>0</v>
      </c>
    </row>
    <row r="179" spans="1:27" ht="30" customHeight="1">
      <c r="A179" s="672"/>
      <c r="B179" s="202" t="s">
        <v>79</v>
      </c>
      <c r="C179" s="687"/>
      <c r="D179" s="474">
        <v>0</v>
      </c>
      <c r="E179" s="475">
        <v>0</v>
      </c>
      <c r="F179" s="475">
        <v>0</v>
      </c>
      <c r="G179" s="475"/>
      <c r="H179" s="475">
        <v>0</v>
      </c>
      <c r="I179" s="475">
        <v>0</v>
      </c>
      <c r="J179" s="195"/>
      <c r="K179" s="195"/>
      <c r="L179" s="195"/>
      <c r="M179" s="478">
        <f t="shared" si="12"/>
        <v>0</v>
      </c>
    </row>
    <row r="180" spans="1:27" ht="20.100000000000001" customHeight="1">
      <c r="A180" s="672"/>
      <c r="B180" s="214"/>
      <c r="C180" s="717"/>
      <c r="D180" s="199"/>
      <c r="E180" s="200"/>
      <c r="F180" s="200"/>
      <c r="G180" s="200"/>
      <c r="H180" s="200"/>
      <c r="I180" s="200"/>
      <c r="J180" s="200"/>
      <c r="K180" s="200"/>
      <c r="L180" s="200"/>
      <c r="M180" s="201" t="str">
        <f t="shared" si="12"/>
        <v/>
      </c>
    </row>
    <row r="181" spans="1:27" ht="30" customHeight="1" thickBot="1">
      <c r="A181" s="672"/>
      <c r="B181" s="215"/>
      <c r="C181" s="687"/>
      <c r="D181" s="194"/>
      <c r="E181" s="195"/>
      <c r="F181" s="195"/>
      <c r="G181" s="195"/>
      <c r="H181" s="195"/>
      <c r="I181" s="195"/>
      <c r="J181" s="195"/>
      <c r="K181" s="195"/>
      <c r="L181" s="195"/>
      <c r="M181" s="196" t="str">
        <f t="shared" si="12"/>
        <v/>
      </c>
    </row>
    <row r="182" spans="1:27" ht="30" customHeight="1" thickTop="1" thickBot="1">
      <c r="A182" s="673"/>
      <c r="B182" s="718" t="s">
        <v>9</v>
      </c>
      <c r="C182" s="719"/>
      <c r="D182" s="483" t="str">
        <f>SUM(D171,D173,D175,D177,D179,D181)&amp;"/"&amp;競技結果!F18</f>
        <v>1/7</v>
      </c>
      <c r="E182" s="484" t="str">
        <f>SUM(E171,E173,E175,E177,E179,E181)&amp;"/"&amp;競技結果!U18</f>
        <v>12/2</v>
      </c>
      <c r="F182" s="484" t="str">
        <f>SUM(F171,F173,F175,F177,F179,F181)&amp;"/"&amp;競技結果!P18</f>
        <v>13/8</v>
      </c>
      <c r="G182" s="491" t="e">
        <f>SUM(G171,G173,G175,G177,G179,G181)&amp;"/"&amp;#REF!</f>
        <v>#REF!</v>
      </c>
      <c r="H182" s="484" t="e">
        <f>SUM(H171,H173,H175,H177,H179,H181)&amp;"/"&amp;#REF!</f>
        <v>#REF!</v>
      </c>
      <c r="I182" s="484" t="e">
        <f>SUM(I171,I173,I175,I177,I179,I181)&amp;"/"&amp;#REF!</f>
        <v>#REF!</v>
      </c>
      <c r="J182" s="203" t="str">
        <f t="shared" ref="J182:K182" si="13">SUM(J170,J172,J174,J176,J178,J180)&amp;"/"&amp;SUM(J171,J173,J175,J177,J179,J181)</f>
        <v>0/0</v>
      </c>
      <c r="K182" s="203" t="str">
        <f t="shared" si="13"/>
        <v>0/0</v>
      </c>
      <c r="L182" s="204">
        <f>SUM(L170:L181)</f>
        <v>0</v>
      </c>
      <c r="M182" s="486" t="e">
        <f>SUM(M171,M173,M175,M177,M179,M181)&amp;"/"&amp;SUM(競技結果!F18,競技結果!P18,競技結果!U18,#REF!,#REF!)</f>
        <v>#REF!</v>
      </c>
    </row>
    <row r="183" spans="1:27" ht="20.100000000000001" customHeight="1">
      <c r="A183" s="684" t="s">
        <v>19</v>
      </c>
      <c r="B183" s="749" t="s">
        <v>83</v>
      </c>
      <c r="C183" s="759"/>
      <c r="D183" s="721" t="s">
        <v>10</v>
      </c>
      <c r="E183" s="205"/>
      <c r="F183" s="205"/>
      <c r="G183" s="205"/>
      <c r="H183" s="205"/>
      <c r="I183" s="205"/>
      <c r="J183" s="205"/>
      <c r="K183" s="205"/>
      <c r="L183" s="205"/>
      <c r="M183" s="206"/>
    </row>
    <row r="184" spans="1:27" ht="30" customHeight="1">
      <c r="A184" s="685"/>
      <c r="B184" s="743" t="s">
        <v>84</v>
      </c>
      <c r="C184" s="760"/>
      <c r="D184" s="722"/>
      <c r="E184" s="207"/>
      <c r="F184" s="208"/>
      <c r="G184" s="208"/>
      <c r="H184" s="208"/>
      <c r="I184" s="208"/>
      <c r="J184" s="208"/>
      <c r="K184" s="208"/>
      <c r="L184" s="208"/>
      <c r="M184" s="209"/>
    </row>
    <row r="185" spans="1:27" ht="20.100000000000001" customHeight="1">
      <c r="A185" s="685"/>
      <c r="B185" s="214"/>
      <c r="C185" s="216"/>
      <c r="D185" s="722"/>
      <c r="E185" s="210"/>
      <c r="F185" s="210"/>
      <c r="G185" s="210"/>
      <c r="H185" s="210"/>
      <c r="I185" s="210"/>
      <c r="J185" s="210"/>
      <c r="K185" s="210"/>
      <c r="L185" s="210"/>
      <c r="M185" s="211"/>
    </row>
    <row r="186" spans="1:27" ht="30" customHeight="1">
      <c r="A186" s="685"/>
      <c r="B186" s="215"/>
      <c r="C186" s="217"/>
      <c r="D186" s="722"/>
      <c r="E186" s="212"/>
      <c r="F186" s="210"/>
      <c r="G186" s="210"/>
      <c r="H186" s="210"/>
      <c r="I186" s="210"/>
      <c r="J186" s="210"/>
      <c r="K186" s="210"/>
      <c r="L186" s="210"/>
      <c r="M186" s="211"/>
    </row>
    <row r="187" spans="1:27" ht="20.100000000000001" customHeight="1">
      <c r="A187" s="685"/>
      <c r="B187" s="214"/>
      <c r="C187" s="216"/>
      <c r="D187" s="722"/>
      <c r="E187" s="665"/>
      <c r="F187" s="666"/>
      <c r="G187" s="666"/>
      <c r="H187" s="666"/>
      <c r="I187" s="666"/>
      <c r="J187" s="666"/>
      <c r="K187" s="666"/>
      <c r="L187" s="666"/>
      <c r="M187" s="720"/>
    </row>
    <row r="188" spans="1:27" ht="30" customHeight="1" thickBot="1">
      <c r="A188" s="686"/>
      <c r="B188" s="218"/>
      <c r="C188" s="219"/>
      <c r="D188" s="723"/>
      <c r="E188" s="691"/>
      <c r="F188" s="692"/>
      <c r="G188" s="692"/>
      <c r="H188" s="692"/>
      <c r="I188" s="692"/>
      <c r="J188" s="692"/>
      <c r="K188" s="692"/>
      <c r="L188" s="692"/>
      <c r="M188" s="724"/>
    </row>
    <row r="189" spans="1:27" ht="48.75" hidden="1" customHeight="1">
      <c r="O189" s="663" t="str">
        <f>IF($B$2="","",$B$2)</f>
        <v/>
      </c>
      <c r="P189" s="663"/>
      <c r="Q189" s="663"/>
      <c r="R189" s="663"/>
      <c r="S189" s="663"/>
      <c r="T189" s="663"/>
      <c r="U189" s="663"/>
      <c r="V189" s="663"/>
      <c r="W189" s="663"/>
      <c r="X189" s="663"/>
      <c r="Y189" s="663"/>
      <c r="Z189" s="663"/>
      <c r="AA189" s="663"/>
    </row>
    <row r="190" spans="1:27" ht="48.75" hidden="1" customHeight="1">
      <c r="O190" s="663" t="str">
        <f>IF($B$3="","",$B$3&amp;$C$3)</f>
        <v/>
      </c>
      <c r="P190" s="663"/>
      <c r="Q190" s="663"/>
      <c r="R190" s="663"/>
      <c r="S190" s="663"/>
      <c r="T190" s="663"/>
      <c r="U190" s="663"/>
      <c r="V190" s="663"/>
      <c r="W190" s="663"/>
      <c r="X190" s="663"/>
      <c r="Y190" s="663"/>
      <c r="Z190" s="663"/>
      <c r="AA190" s="663"/>
    </row>
    <row r="191" spans="1:27" ht="33.75" thickBot="1">
      <c r="O191" s="183" t="str">
        <f>IF($B$4="","",$B$4&amp;$C$4)</f>
        <v/>
      </c>
    </row>
    <row r="192" spans="1:27" ht="30" customHeight="1" thickTop="1">
      <c r="A192" s="184" t="s">
        <v>1</v>
      </c>
      <c r="B192" s="704" t="s">
        <v>66</v>
      </c>
      <c r="C192" s="705"/>
      <c r="D192" s="710" t="str">
        <f>IF($B$3="","",$B$3)</f>
        <v/>
      </c>
      <c r="E192" s="711"/>
      <c r="F192" s="711"/>
      <c r="G192" s="711"/>
      <c r="H192" s="711"/>
      <c r="I192" s="711"/>
      <c r="J192" s="711"/>
      <c r="K192" s="711"/>
      <c r="L192" s="711"/>
      <c r="M192" s="712"/>
    </row>
    <row r="193" spans="1:15" ht="48.75" customHeight="1">
      <c r="A193" s="185" t="s">
        <v>2</v>
      </c>
      <c r="B193" s="689" t="s">
        <v>62</v>
      </c>
      <c r="C193" s="690"/>
      <c r="D193" s="698" t="s">
        <v>29</v>
      </c>
      <c r="E193" s="699"/>
      <c r="F193" s="699"/>
      <c r="G193" s="700"/>
      <c r="H193" s="186"/>
      <c r="I193" s="187"/>
      <c r="J193" s="186"/>
      <c r="K193" s="186"/>
      <c r="L193" s="188"/>
      <c r="M193" s="693" t="s">
        <v>5</v>
      </c>
    </row>
    <row r="194" spans="1:15" ht="17.25" customHeight="1">
      <c r="A194" s="189"/>
      <c r="B194" s="190" t="s">
        <v>6</v>
      </c>
      <c r="C194" s="191" t="s">
        <v>7</v>
      </c>
      <c r="D194" s="678" t="s">
        <v>107</v>
      </c>
      <c r="E194" s="680" t="s">
        <v>108</v>
      </c>
      <c r="F194" s="680" t="s">
        <v>109</v>
      </c>
      <c r="G194" s="680"/>
      <c r="H194" s="680" t="s">
        <v>230</v>
      </c>
      <c r="I194" s="680" t="s">
        <v>149</v>
      </c>
      <c r="J194" s="680" t="s">
        <v>238</v>
      </c>
      <c r="K194" s="680"/>
      <c r="L194" s="682"/>
      <c r="M194" s="694"/>
    </row>
    <row r="195" spans="1:15" ht="17.25" customHeight="1" thickBot="1">
      <c r="A195" s="189"/>
      <c r="B195" s="190" t="s">
        <v>8</v>
      </c>
      <c r="C195" s="192" t="s">
        <v>3</v>
      </c>
      <c r="D195" s="679"/>
      <c r="E195" s="681"/>
      <c r="F195" s="681"/>
      <c r="G195" s="681"/>
      <c r="H195" s="681"/>
      <c r="I195" s="681"/>
      <c r="J195" s="681"/>
      <c r="K195" s="681"/>
      <c r="L195" s="706"/>
      <c r="M195" s="694"/>
    </row>
    <row r="196" spans="1:15" ht="20.100000000000001" customHeight="1">
      <c r="A196" s="670" t="s">
        <v>4</v>
      </c>
      <c r="B196" s="246" t="s">
        <v>102</v>
      </c>
      <c r="C196" s="674"/>
      <c r="D196" s="229"/>
      <c r="E196" s="221"/>
      <c r="F196" s="221"/>
      <c r="G196" s="221"/>
      <c r="H196" s="221"/>
      <c r="I196" s="221"/>
      <c r="J196" s="221"/>
      <c r="K196" s="221"/>
      <c r="L196" s="221"/>
      <c r="M196" s="222">
        <f>IF(B200="","",SUM(D196:L196))</f>
        <v>0</v>
      </c>
    </row>
    <row r="197" spans="1:15" ht="30" customHeight="1">
      <c r="A197" s="671"/>
      <c r="B197" s="202" t="s">
        <v>101</v>
      </c>
      <c r="C197" s="675"/>
      <c r="D197" s="480">
        <v>0</v>
      </c>
      <c r="E197" s="475">
        <v>0</v>
      </c>
      <c r="F197" s="475">
        <v>1</v>
      </c>
      <c r="G197" s="475"/>
      <c r="H197" s="475">
        <v>1</v>
      </c>
      <c r="I197" s="475">
        <v>1</v>
      </c>
      <c r="J197" s="475">
        <v>1</v>
      </c>
      <c r="K197" s="195"/>
      <c r="L197" s="195"/>
      <c r="M197" s="481">
        <f>IF(B197="","",SUM(D197:L197))</f>
        <v>4</v>
      </c>
    </row>
    <row r="198" spans="1:15" ht="20.100000000000001" customHeight="1">
      <c r="A198" s="672"/>
      <c r="B198" s="198" t="s">
        <v>216</v>
      </c>
      <c r="C198" s="687"/>
      <c r="D198" s="492"/>
      <c r="E198" s="477"/>
      <c r="F198" s="477"/>
      <c r="G198" s="477"/>
      <c r="H198" s="477"/>
      <c r="I198" s="477"/>
      <c r="J198" s="477"/>
      <c r="K198" s="200"/>
      <c r="L198" s="200"/>
      <c r="M198" s="224">
        <f>IF(B196="","",SUM(D198:L198))</f>
        <v>0</v>
      </c>
      <c r="O198" s="755"/>
    </row>
    <row r="199" spans="1:15" ht="30" customHeight="1">
      <c r="A199" s="672"/>
      <c r="B199" s="247" t="s">
        <v>217</v>
      </c>
      <c r="C199" s="687"/>
      <c r="D199" s="480">
        <v>0</v>
      </c>
      <c r="E199" s="475">
        <v>2</v>
      </c>
      <c r="F199" s="475">
        <v>2</v>
      </c>
      <c r="G199" s="475"/>
      <c r="H199" s="475">
        <v>1</v>
      </c>
      <c r="I199" s="475">
        <v>1</v>
      </c>
      <c r="J199" s="475">
        <v>0</v>
      </c>
      <c r="K199" s="195"/>
      <c r="L199" s="195"/>
      <c r="M199" s="481">
        <f>IF(B199="","",SUM(D199:L199))</f>
        <v>6</v>
      </c>
      <c r="O199" s="756"/>
    </row>
    <row r="200" spans="1:15" ht="20.100000000000001" customHeight="1">
      <c r="A200" s="672"/>
      <c r="B200" s="248" t="s">
        <v>100</v>
      </c>
      <c r="C200" s="687"/>
      <c r="D200" s="492"/>
      <c r="E200" s="477"/>
      <c r="F200" s="477"/>
      <c r="G200" s="477"/>
      <c r="H200" s="477"/>
      <c r="I200" s="477"/>
      <c r="J200" s="477"/>
      <c r="K200" s="200"/>
      <c r="L200" s="200"/>
      <c r="M200" s="224" t="e">
        <f>IF(#REF!="","",SUM(D200:L200))</f>
        <v>#REF!</v>
      </c>
      <c r="O200" s="213"/>
    </row>
    <row r="201" spans="1:15" ht="30" customHeight="1">
      <c r="A201" s="672"/>
      <c r="B201" s="197" t="s">
        <v>99</v>
      </c>
      <c r="C201" s="687"/>
      <c r="D201" s="480">
        <v>0</v>
      </c>
      <c r="E201" s="475">
        <v>0</v>
      </c>
      <c r="F201" s="475">
        <v>2</v>
      </c>
      <c r="G201" s="475"/>
      <c r="H201" s="475">
        <v>1</v>
      </c>
      <c r="I201" s="475">
        <v>2</v>
      </c>
      <c r="J201" s="475">
        <v>3</v>
      </c>
      <c r="K201" s="195"/>
      <c r="L201" s="195"/>
      <c r="M201" s="481">
        <f>IF(B201="","",SUM(D201:L201))</f>
        <v>8</v>
      </c>
    </row>
    <row r="202" spans="1:15" ht="20.100000000000001" customHeight="1">
      <c r="A202" s="672"/>
      <c r="B202" s="198" t="s">
        <v>104</v>
      </c>
      <c r="C202" s="687"/>
      <c r="D202" s="492"/>
      <c r="E202" s="477"/>
      <c r="F202" s="477"/>
      <c r="G202" s="477"/>
      <c r="H202" s="477"/>
      <c r="I202" s="477"/>
      <c r="J202" s="477"/>
      <c r="K202" s="200"/>
      <c r="L202" s="200"/>
      <c r="M202" s="224">
        <f>IF(B206="","",SUM(D202:L202))</f>
        <v>0</v>
      </c>
    </row>
    <row r="203" spans="1:15" ht="30" customHeight="1">
      <c r="A203" s="672"/>
      <c r="B203" s="202" t="s">
        <v>103</v>
      </c>
      <c r="C203" s="687"/>
      <c r="D203" s="480">
        <v>6</v>
      </c>
      <c r="E203" s="475">
        <v>5</v>
      </c>
      <c r="F203" s="475">
        <v>1</v>
      </c>
      <c r="G203" s="475"/>
      <c r="H203" s="475">
        <v>0</v>
      </c>
      <c r="I203" s="475">
        <v>0</v>
      </c>
      <c r="J203" s="475">
        <v>0</v>
      </c>
      <c r="K203" s="195"/>
      <c r="L203" s="195"/>
      <c r="M203" s="481">
        <f>IF(B203="","",SUM(D203:L203))</f>
        <v>12</v>
      </c>
    </row>
    <row r="204" spans="1:15" ht="20.100000000000001" customHeight="1">
      <c r="A204" s="672"/>
      <c r="B204" s="198" t="s">
        <v>106</v>
      </c>
      <c r="C204" s="687"/>
      <c r="D204" s="492"/>
      <c r="E204" s="477"/>
      <c r="F204" s="477"/>
      <c r="G204" s="477"/>
      <c r="H204" s="477"/>
      <c r="I204" s="477"/>
      <c r="J204" s="477"/>
      <c r="K204" s="200"/>
      <c r="L204" s="200"/>
      <c r="M204" s="224">
        <f>IF(B202="","",SUM(D204:L204))</f>
        <v>0</v>
      </c>
    </row>
    <row r="205" spans="1:15" ht="30" customHeight="1">
      <c r="A205" s="672"/>
      <c r="B205" s="202" t="s">
        <v>105</v>
      </c>
      <c r="C205" s="687"/>
      <c r="D205" s="480">
        <v>2</v>
      </c>
      <c r="E205" s="475">
        <v>1</v>
      </c>
      <c r="F205" s="475">
        <v>0</v>
      </c>
      <c r="G205" s="475"/>
      <c r="H205" s="475">
        <v>0</v>
      </c>
      <c r="I205" s="475">
        <v>0</v>
      </c>
      <c r="J205" s="475">
        <v>0</v>
      </c>
      <c r="K205" s="195"/>
      <c r="L205" s="195"/>
      <c r="M205" s="481">
        <f>IF(B205="","",SUM(D205:L205))</f>
        <v>3</v>
      </c>
    </row>
    <row r="206" spans="1:15" ht="20.100000000000001" customHeight="1">
      <c r="A206" s="672"/>
      <c r="B206" s="198" t="s">
        <v>218</v>
      </c>
      <c r="C206" s="717"/>
      <c r="D206" s="231"/>
      <c r="E206" s="200"/>
      <c r="F206" s="200"/>
      <c r="G206" s="200"/>
      <c r="H206" s="200"/>
      <c r="I206" s="200"/>
      <c r="J206" s="200"/>
      <c r="K206" s="200"/>
      <c r="L206" s="200"/>
      <c r="M206" s="224">
        <f>IF(B207="","",SUM(D207:L207))</f>
        <v>3</v>
      </c>
    </row>
    <row r="207" spans="1:15" ht="30" customHeight="1" thickBot="1">
      <c r="A207" s="672"/>
      <c r="B207" s="202" t="s">
        <v>219</v>
      </c>
      <c r="C207" s="687"/>
      <c r="D207" s="230"/>
      <c r="E207" s="195"/>
      <c r="F207" s="195"/>
      <c r="G207" s="195"/>
      <c r="H207" s="195"/>
      <c r="I207" s="475">
        <v>1</v>
      </c>
      <c r="J207" s="475">
        <v>2</v>
      </c>
      <c r="K207" s="195"/>
      <c r="L207" s="195"/>
      <c r="M207" s="481">
        <f>IF(B205="","",SUM(D207:L207))</f>
        <v>3</v>
      </c>
    </row>
    <row r="208" spans="1:15" ht="30" customHeight="1" thickTop="1" thickBot="1">
      <c r="A208" s="673"/>
      <c r="B208" s="718" t="s">
        <v>9</v>
      </c>
      <c r="C208" s="719"/>
      <c r="D208" s="487" t="str">
        <f>SUM(D197,D199,D201,D203,D205,D207)&amp;"/"&amp;競技結果!F19</f>
        <v>8/12</v>
      </c>
      <c r="E208" s="489" t="str">
        <f>SUM(E197,E199,E201,E203,E205,E207)&amp;"/"&amp;競技結果!K19</f>
        <v>8/13</v>
      </c>
      <c r="F208" s="489" t="str">
        <f>SUM(F197,F199,F201,F203,F205,F207)&amp;"/"&amp;競技結果!U19</f>
        <v>6/16</v>
      </c>
      <c r="G208" s="490" t="e">
        <f>SUM(G197,G199,G201,G203,G205,G207)&amp;"/"&amp;#REF!</f>
        <v>#REF!</v>
      </c>
      <c r="H208" s="489" t="str">
        <f>SUM(H197,H199,H201,H203,H205,H207)&amp;"/"&amp;競技結果!F65</f>
        <v>3/13</v>
      </c>
      <c r="I208" s="489" t="str">
        <f>SUM(I197,I199,I201,I203,I205,I207)&amp;"/"&amp;競技結果!Z65</f>
        <v>5/12</v>
      </c>
      <c r="J208" s="489" t="str">
        <f>SUM(J197,J199,J201,J203,J205,J207)&amp;"/"&amp;競技結果!P65</f>
        <v>6/7</v>
      </c>
      <c r="K208" s="225" t="str">
        <f t="shared" ref="K208" si="14">SUM(K196,K198,K200,K202,K204,K206)&amp;"/"&amp;SUM(K197,K199,K201,K203,K205,K207)</f>
        <v>0/0</v>
      </c>
      <c r="L208" s="226">
        <f>SUM(L196:L207)</f>
        <v>0</v>
      </c>
      <c r="M208" s="488" t="str">
        <f>SUM(M197,M199,M201,M203,M205,M207)&amp;"/"&amp;SUM(競技結果!F19,競技結果!K19,競技結果!U19,競技結果!F65,競技結果!P65,競技結果!Z65)</f>
        <v>36/73</v>
      </c>
    </row>
    <row r="209" spans="1:13" ht="20.100000000000001" customHeight="1">
      <c r="A209" s="668" t="s">
        <v>19</v>
      </c>
      <c r="B209" s="725" t="s">
        <v>220</v>
      </c>
      <c r="C209" s="726"/>
      <c r="D209" s="676" t="s">
        <v>10</v>
      </c>
      <c r="E209" s="210"/>
      <c r="F209" s="210"/>
      <c r="G209" s="210"/>
      <c r="H209" s="210"/>
      <c r="I209" s="210"/>
      <c r="J209" s="210"/>
      <c r="K209" s="210"/>
      <c r="L209" s="210"/>
      <c r="M209" s="232"/>
    </row>
    <row r="210" spans="1:13" ht="30" customHeight="1">
      <c r="A210" s="668"/>
      <c r="B210" s="727" t="s">
        <v>221</v>
      </c>
      <c r="C210" s="728"/>
      <c r="D210" s="676"/>
      <c r="E210" s="207"/>
      <c r="F210" s="208"/>
      <c r="G210" s="208"/>
      <c r="H210" s="208"/>
      <c r="I210" s="208"/>
      <c r="J210" s="208"/>
      <c r="K210" s="208"/>
      <c r="L210" s="208"/>
      <c r="M210" s="233"/>
    </row>
    <row r="211" spans="1:13" ht="20.100000000000001" customHeight="1">
      <c r="A211" s="668"/>
      <c r="B211" s="729"/>
      <c r="C211" s="730"/>
      <c r="D211" s="676"/>
      <c r="E211" s="210"/>
      <c r="F211" s="210"/>
      <c r="G211" s="210"/>
      <c r="H211" s="210"/>
      <c r="I211" s="210"/>
      <c r="J211" s="210"/>
      <c r="K211" s="210"/>
      <c r="L211" s="210"/>
      <c r="M211" s="232"/>
    </row>
    <row r="212" spans="1:13" ht="30" customHeight="1">
      <c r="A212" s="668"/>
      <c r="B212" s="727"/>
      <c r="C212" s="728"/>
      <c r="D212" s="676"/>
      <c r="E212" s="212"/>
      <c r="F212" s="210"/>
      <c r="G212" s="210"/>
      <c r="H212" s="210"/>
      <c r="I212" s="210"/>
      <c r="J212" s="210"/>
      <c r="K212" s="210"/>
      <c r="L212" s="210"/>
      <c r="M212" s="232"/>
    </row>
    <row r="213" spans="1:13" ht="20.100000000000001" customHeight="1">
      <c r="A213" s="668"/>
      <c r="B213" s="734"/>
      <c r="C213" s="735"/>
      <c r="D213" s="676"/>
      <c r="E213" s="665"/>
      <c r="F213" s="666"/>
      <c r="G213" s="666"/>
      <c r="H213" s="666"/>
      <c r="I213" s="666"/>
      <c r="J213" s="666"/>
      <c r="K213" s="666"/>
      <c r="L213" s="666"/>
      <c r="M213" s="732"/>
    </row>
    <row r="214" spans="1:13" ht="30" customHeight="1" thickBot="1">
      <c r="A214" s="669"/>
      <c r="B214" s="736"/>
      <c r="C214" s="737"/>
      <c r="D214" s="677"/>
      <c r="E214" s="667"/>
      <c r="F214" s="664"/>
      <c r="G214" s="664"/>
      <c r="H214" s="664"/>
      <c r="I214" s="664"/>
      <c r="J214" s="664"/>
      <c r="K214" s="664"/>
      <c r="L214" s="664"/>
      <c r="M214" s="733"/>
    </row>
    <row r="215" spans="1:13" ht="49.5" thickTop="1">
      <c r="A215" s="663" t="str">
        <f>IF($B$2="","",$B$2)</f>
        <v/>
      </c>
      <c r="B215" s="663"/>
      <c r="C215" s="663"/>
      <c r="D215" s="663"/>
      <c r="E215" s="663"/>
      <c r="F215" s="663"/>
      <c r="G215" s="663"/>
      <c r="H215" s="663"/>
      <c r="I215" s="663"/>
      <c r="J215" s="663"/>
      <c r="K215" s="663"/>
      <c r="L215" s="663"/>
      <c r="M215" s="663"/>
    </row>
    <row r="216" spans="1:13" ht="48.75">
      <c r="A216" s="663" t="str">
        <f>IF($B$3="","",$B$3&amp;$C$3)</f>
        <v/>
      </c>
      <c r="B216" s="663"/>
      <c r="C216" s="663"/>
      <c r="D216" s="663"/>
      <c r="E216" s="663"/>
      <c r="F216" s="663"/>
      <c r="G216" s="663"/>
      <c r="H216" s="663"/>
      <c r="I216" s="663"/>
      <c r="J216" s="663"/>
      <c r="K216" s="663"/>
      <c r="L216" s="663"/>
      <c r="M216" s="663"/>
    </row>
    <row r="217" spans="1:13" ht="33.75" thickBot="1">
      <c r="A217" s="183" t="str">
        <f>IF($B$4="","",$B$4&amp;$C$4)</f>
        <v/>
      </c>
    </row>
    <row r="218" spans="1:13" ht="30" customHeight="1" thickTop="1">
      <c r="A218" s="184" t="s">
        <v>1</v>
      </c>
      <c r="B218" s="704" t="s">
        <v>98</v>
      </c>
      <c r="C218" s="705"/>
      <c r="D218" s="710" t="str">
        <f>IF($B$3="","",$B$3)</f>
        <v/>
      </c>
      <c r="E218" s="711"/>
      <c r="F218" s="711"/>
      <c r="G218" s="711"/>
      <c r="H218" s="711"/>
      <c r="I218" s="711"/>
      <c r="J218" s="711"/>
      <c r="K218" s="711"/>
      <c r="L218" s="711"/>
      <c r="M218" s="712"/>
    </row>
    <row r="219" spans="1:13" ht="48.75" customHeight="1">
      <c r="A219" s="185" t="s">
        <v>2</v>
      </c>
      <c r="B219" s="689" t="s">
        <v>67</v>
      </c>
      <c r="C219" s="690"/>
      <c r="D219" s="698" t="s">
        <v>29</v>
      </c>
      <c r="E219" s="699"/>
      <c r="F219" s="699"/>
      <c r="G219" s="700"/>
      <c r="H219" s="186"/>
      <c r="I219" s="187"/>
      <c r="J219" s="186"/>
      <c r="K219" s="186"/>
      <c r="L219" s="188"/>
      <c r="M219" s="693" t="s">
        <v>5</v>
      </c>
    </row>
    <row r="220" spans="1:13" ht="17.25" customHeight="1">
      <c r="A220" s="189"/>
      <c r="B220" s="190" t="s">
        <v>6</v>
      </c>
      <c r="C220" s="191" t="s">
        <v>7</v>
      </c>
      <c r="D220" s="678" t="s">
        <v>107</v>
      </c>
      <c r="E220" s="680" t="s">
        <v>108</v>
      </c>
      <c r="F220" s="680" t="s">
        <v>62</v>
      </c>
      <c r="G220" s="680"/>
      <c r="H220" s="680" t="s">
        <v>149</v>
      </c>
      <c r="I220" s="680" t="s">
        <v>238</v>
      </c>
      <c r="J220" s="680" t="s">
        <v>230</v>
      </c>
      <c r="K220" s="680"/>
      <c r="L220" s="682"/>
      <c r="M220" s="694"/>
    </row>
    <row r="221" spans="1:13" ht="17.25" customHeight="1" thickBot="1">
      <c r="A221" s="189"/>
      <c r="B221" s="190" t="s">
        <v>8</v>
      </c>
      <c r="C221" s="192" t="s">
        <v>3</v>
      </c>
      <c r="D221" s="679"/>
      <c r="E221" s="681"/>
      <c r="F221" s="681"/>
      <c r="G221" s="681"/>
      <c r="H221" s="681"/>
      <c r="I221" s="681"/>
      <c r="J221" s="681"/>
      <c r="K221" s="681"/>
      <c r="L221" s="706"/>
      <c r="M221" s="694"/>
    </row>
    <row r="222" spans="1:13" ht="20.100000000000001" customHeight="1">
      <c r="A222" s="670" t="s">
        <v>4</v>
      </c>
      <c r="B222" s="246" t="s">
        <v>95</v>
      </c>
      <c r="C222" s="696">
        <v>6</v>
      </c>
      <c r="D222" s="229"/>
      <c r="E222" s="221"/>
      <c r="F222" s="221"/>
      <c r="G222" s="221"/>
      <c r="H222" s="221"/>
      <c r="I222" s="221"/>
      <c r="J222" s="221"/>
      <c r="K222" s="221"/>
      <c r="L222" s="221"/>
      <c r="M222" s="222">
        <f>IF(B224="","",SUM(D222:L222))</f>
        <v>0</v>
      </c>
    </row>
    <row r="223" spans="1:13" ht="30" customHeight="1">
      <c r="A223" s="671"/>
      <c r="B223" s="202" t="s">
        <v>94</v>
      </c>
      <c r="C223" s="697"/>
      <c r="D223" s="480">
        <v>0</v>
      </c>
      <c r="E223" s="475">
        <v>0</v>
      </c>
      <c r="F223" s="475">
        <v>1</v>
      </c>
      <c r="G223" s="475"/>
      <c r="H223" s="475">
        <v>0</v>
      </c>
      <c r="I223" s="475">
        <v>0</v>
      </c>
      <c r="J223" s="475">
        <v>0</v>
      </c>
      <c r="K223" s="195"/>
      <c r="L223" s="195"/>
      <c r="M223" s="481">
        <f>IF(B223="","",SUM(D223:L223))</f>
        <v>1</v>
      </c>
    </row>
    <row r="224" spans="1:13" ht="20.100000000000001" customHeight="1">
      <c r="A224" s="672"/>
      <c r="B224" s="245" t="s">
        <v>93</v>
      </c>
      <c r="C224" s="687">
        <v>2</v>
      </c>
      <c r="D224" s="492"/>
      <c r="E224" s="477"/>
      <c r="F224" s="477"/>
      <c r="G224" s="477"/>
      <c r="H224" s="477"/>
      <c r="I224" s="477"/>
      <c r="J224" s="477"/>
      <c r="K224" s="200"/>
      <c r="L224" s="200"/>
      <c r="M224" s="224">
        <f>IF(B225="","",SUM(D225:L225))</f>
        <v>17</v>
      </c>
    </row>
    <row r="225" spans="1:13" ht="30" customHeight="1">
      <c r="A225" s="672"/>
      <c r="B225" s="197" t="s">
        <v>92</v>
      </c>
      <c r="C225" s="687"/>
      <c r="D225" s="480">
        <v>1</v>
      </c>
      <c r="E225" s="475">
        <v>1</v>
      </c>
      <c r="F225" s="475">
        <v>11</v>
      </c>
      <c r="G225" s="475"/>
      <c r="H225" s="475">
        <v>2</v>
      </c>
      <c r="I225" s="475">
        <v>2</v>
      </c>
      <c r="J225" s="475">
        <v>0</v>
      </c>
      <c r="K225" s="195"/>
      <c r="L225" s="195"/>
      <c r="M225" s="481">
        <f>IF(B223="","",SUM(D225:L225))</f>
        <v>17</v>
      </c>
    </row>
    <row r="226" spans="1:13" ht="20.100000000000001" customHeight="1">
      <c r="A226" s="672"/>
      <c r="B226" s="198" t="s">
        <v>204</v>
      </c>
      <c r="C226" s="687">
        <v>7</v>
      </c>
      <c r="D226" s="492"/>
      <c r="E226" s="477"/>
      <c r="F226" s="477"/>
      <c r="G226" s="477"/>
      <c r="H226" s="477"/>
      <c r="I226" s="477"/>
      <c r="J226" s="477"/>
      <c r="K226" s="200"/>
      <c r="L226" s="200"/>
      <c r="M226" s="224">
        <f>IF(B228="","",SUM(D226:L226))</f>
        <v>0</v>
      </c>
    </row>
    <row r="227" spans="1:13" ht="30" customHeight="1">
      <c r="A227" s="672"/>
      <c r="B227" s="202" t="s">
        <v>205</v>
      </c>
      <c r="C227" s="687"/>
      <c r="D227" s="480">
        <v>0</v>
      </c>
      <c r="E227" s="475">
        <v>0</v>
      </c>
      <c r="F227" s="475">
        <v>1</v>
      </c>
      <c r="G227" s="475"/>
      <c r="H227" s="475">
        <v>0</v>
      </c>
      <c r="I227" s="475">
        <v>0</v>
      </c>
      <c r="J227" s="475">
        <v>0</v>
      </c>
      <c r="K227" s="195"/>
      <c r="L227" s="195"/>
      <c r="M227" s="481">
        <f>IF(B227="","",SUM(D227:L227))</f>
        <v>1</v>
      </c>
    </row>
    <row r="228" spans="1:13" ht="20.100000000000001" customHeight="1">
      <c r="A228" s="672"/>
      <c r="B228" s="198" t="s">
        <v>96</v>
      </c>
      <c r="C228" s="687">
        <v>3</v>
      </c>
      <c r="D228" s="492"/>
      <c r="E228" s="477"/>
      <c r="F228" s="477"/>
      <c r="G228" s="477"/>
      <c r="H228" s="477"/>
      <c r="I228" s="477"/>
      <c r="J228" s="477"/>
      <c r="K228" s="200"/>
      <c r="L228" s="200"/>
      <c r="M228" s="224">
        <f>IF(B226="","",SUM(D228:L228))</f>
        <v>0</v>
      </c>
    </row>
    <row r="229" spans="1:13" ht="30" customHeight="1">
      <c r="A229" s="672"/>
      <c r="B229" s="202" t="s">
        <v>97</v>
      </c>
      <c r="C229" s="687"/>
      <c r="D229" s="480">
        <v>0</v>
      </c>
      <c r="E229" s="475">
        <v>1</v>
      </c>
      <c r="F229" s="475">
        <v>3</v>
      </c>
      <c r="G229" s="475"/>
      <c r="H229" s="475"/>
      <c r="I229" s="475">
        <v>4</v>
      </c>
      <c r="J229" s="475">
        <v>3</v>
      </c>
      <c r="K229" s="195"/>
      <c r="L229" s="195"/>
      <c r="M229" s="481">
        <f>IF(B229="","",SUM(D229:L229))</f>
        <v>11</v>
      </c>
    </row>
    <row r="230" spans="1:13" ht="20.100000000000001" customHeight="1">
      <c r="A230" s="672"/>
      <c r="B230" s="198" t="s">
        <v>206</v>
      </c>
      <c r="C230" s="687">
        <v>5</v>
      </c>
      <c r="D230" s="492"/>
      <c r="E230" s="477"/>
      <c r="F230" s="477"/>
      <c r="G230" s="477"/>
      <c r="H230" s="477"/>
      <c r="I230" s="477"/>
      <c r="J230" s="477"/>
      <c r="K230" s="200"/>
      <c r="L230" s="200"/>
      <c r="M230" s="224">
        <f t="shared" ref="M230:M232" si="15">IF(B230="","",SUM(D230:L230))</f>
        <v>0</v>
      </c>
    </row>
    <row r="231" spans="1:13" ht="30" customHeight="1">
      <c r="A231" s="672"/>
      <c r="B231" s="202" t="s">
        <v>207</v>
      </c>
      <c r="C231" s="687"/>
      <c r="D231" s="480">
        <v>0</v>
      </c>
      <c r="E231" s="475">
        <v>0</v>
      </c>
      <c r="F231" s="475">
        <v>0</v>
      </c>
      <c r="G231" s="475"/>
      <c r="H231" s="475">
        <v>0</v>
      </c>
      <c r="I231" s="475">
        <v>0</v>
      </c>
      <c r="J231" s="475">
        <v>0</v>
      </c>
      <c r="K231" s="195"/>
      <c r="L231" s="195"/>
      <c r="M231" s="481">
        <f>IF(B231="","",SUM(D231:L231))</f>
        <v>0</v>
      </c>
    </row>
    <row r="232" spans="1:13" ht="20.100000000000001" customHeight="1">
      <c r="A232" s="672"/>
      <c r="B232" s="242" t="s">
        <v>208</v>
      </c>
      <c r="C232" s="717">
        <v>4</v>
      </c>
      <c r="D232" s="492"/>
      <c r="E232" s="477"/>
      <c r="F232" s="477"/>
      <c r="G232" s="477"/>
      <c r="H232" s="477"/>
      <c r="I232" s="477"/>
      <c r="J232" s="477"/>
      <c r="K232" s="200"/>
      <c r="L232" s="200"/>
      <c r="M232" s="224">
        <f t="shared" si="15"/>
        <v>0</v>
      </c>
    </row>
    <row r="233" spans="1:13" ht="30" customHeight="1" thickBot="1">
      <c r="A233" s="672"/>
      <c r="B233" s="243" t="s">
        <v>209</v>
      </c>
      <c r="C233" s="687"/>
      <c r="D233" s="480">
        <v>0</v>
      </c>
      <c r="E233" s="475">
        <v>0</v>
      </c>
      <c r="F233" s="475">
        <v>0</v>
      </c>
      <c r="G233" s="475"/>
      <c r="H233" s="475">
        <v>1</v>
      </c>
      <c r="I233" s="475">
        <v>0</v>
      </c>
      <c r="J233" s="475">
        <v>1</v>
      </c>
      <c r="K233" s="195"/>
      <c r="L233" s="195"/>
      <c r="M233" s="481">
        <f>IF(B233="","",SUM(D233:L233))</f>
        <v>2</v>
      </c>
    </row>
    <row r="234" spans="1:13" ht="30" customHeight="1" thickTop="1" thickBot="1">
      <c r="A234" s="673"/>
      <c r="B234" s="718" t="s">
        <v>9</v>
      </c>
      <c r="C234" s="719"/>
      <c r="D234" s="483" t="str">
        <f>SUM(D223,D225,D227,D229,D231,D233)&amp;"/"&amp;競技結果!F20</f>
        <v>1/11</v>
      </c>
      <c r="E234" s="484" t="str">
        <f>SUM(E223,E225,E227,E229,E231,E233)&amp;"/"&amp;競技結果!K20</f>
        <v>2/12</v>
      </c>
      <c r="F234" s="484" t="str">
        <f>SUM(F223,F225,F227,F229,F231,F233)&amp;"/"&amp;競技結果!P20</f>
        <v>16/6</v>
      </c>
      <c r="G234" s="491" t="e">
        <f>SUM(G223,G225,G227,G229,G231,G233)&amp;"/"&amp;#REF!</f>
        <v>#REF!</v>
      </c>
      <c r="H234" s="484" t="str">
        <f>SUM(H223,H225,H227,H229,H231,H233)&amp;"/"&amp;競技結果!Z63</f>
        <v>3/12</v>
      </c>
      <c r="I234" s="484" t="str">
        <f>SUM(I223,I225,I227,I229,I231,I233)&amp;"/"&amp;競技結果!P63</f>
        <v>6/7</v>
      </c>
      <c r="J234" s="484" t="str">
        <f>SUM(J223,J225,J227,J229,J231,J233)&amp;"/"&amp;競技結果!F63</f>
        <v>4/14</v>
      </c>
      <c r="K234" s="203" t="str">
        <f t="shared" ref="K234" si="16">SUM(K222,K224,K226,K228,K230,K232)&amp;"/"&amp;SUM(K223,K225,K227,K229,K231,K233)</f>
        <v>0/0</v>
      </c>
      <c r="L234" s="204">
        <f>SUM(L222:L233)</f>
        <v>0</v>
      </c>
      <c r="M234" s="482" t="str">
        <f>SUM(M223,M225,M227,M229,M231,M233)&amp;"/"&amp;SUM(競技結果!F20,競技結果!K20,競技結果!P20,競技結果!F63,競技結果!P63,競技結果!Z63)</f>
        <v>32/62</v>
      </c>
    </row>
    <row r="235" spans="1:13" ht="20.100000000000001" customHeight="1">
      <c r="A235" s="684" t="s">
        <v>19</v>
      </c>
      <c r="B235" s="749" t="s">
        <v>210</v>
      </c>
      <c r="C235" s="750"/>
      <c r="D235" s="747" t="s">
        <v>10</v>
      </c>
      <c r="E235" s="205"/>
      <c r="F235" s="205"/>
      <c r="G235" s="205"/>
      <c r="H235" s="205"/>
      <c r="I235" s="205"/>
      <c r="J235" s="205"/>
      <c r="K235" s="205"/>
      <c r="L235" s="205"/>
      <c r="M235" s="206"/>
    </row>
    <row r="236" spans="1:13" ht="30" customHeight="1">
      <c r="A236" s="685"/>
      <c r="B236" s="743" t="s">
        <v>211</v>
      </c>
      <c r="C236" s="744"/>
      <c r="D236" s="676"/>
      <c r="E236" s="207"/>
      <c r="F236" s="208"/>
      <c r="G236" s="208"/>
      <c r="H236" s="208"/>
      <c r="I236" s="208"/>
      <c r="J236" s="208"/>
      <c r="K236" s="208"/>
      <c r="L236" s="208"/>
      <c r="M236" s="209"/>
    </row>
    <row r="237" spans="1:13" ht="20.100000000000001" customHeight="1">
      <c r="A237" s="685"/>
      <c r="B237" s="734" t="s">
        <v>212</v>
      </c>
      <c r="C237" s="742"/>
      <c r="D237" s="676"/>
      <c r="E237" s="210"/>
      <c r="F237" s="210"/>
      <c r="G237" s="210"/>
      <c r="H237" s="210"/>
      <c r="I237" s="210"/>
      <c r="J237" s="210"/>
      <c r="K237" s="210"/>
      <c r="L237" s="210"/>
      <c r="M237" s="211"/>
    </row>
    <row r="238" spans="1:13" ht="30" customHeight="1">
      <c r="A238" s="685"/>
      <c r="B238" s="743" t="s">
        <v>213</v>
      </c>
      <c r="C238" s="744"/>
      <c r="D238" s="676"/>
      <c r="E238" s="212"/>
      <c r="F238" s="210"/>
      <c r="G238" s="210"/>
      <c r="H238" s="210"/>
      <c r="I238" s="210"/>
      <c r="J238" s="210"/>
      <c r="K238" s="210"/>
      <c r="L238" s="210"/>
      <c r="M238" s="211"/>
    </row>
    <row r="239" spans="1:13" ht="20.100000000000001" customHeight="1">
      <c r="A239" s="685"/>
      <c r="B239" s="738" t="s">
        <v>214</v>
      </c>
      <c r="C239" s="751"/>
      <c r="D239" s="676"/>
      <c r="E239" s="665"/>
      <c r="F239" s="666"/>
      <c r="G239" s="666"/>
      <c r="H239" s="666"/>
      <c r="I239" s="666"/>
      <c r="J239" s="666"/>
      <c r="K239" s="666"/>
      <c r="L239" s="666"/>
      <c r="M239" s="720"/>
    </row>
    <row r="240" spans="1:13" ht="30" customHeight="1" thickBot="1">
      <c r="A240" s="686"/>
      <c r="B240" s="752" t="s">
        <v>215</v>
      </c>
      <c r="C240" s="753"/>
      <c r="D240" s="748"/>
      <c r="E240" s="691"/>
      <c r="F240" s="692"/>
      <c r="G240" s="692"/>
      <c r="H240" s="692"/>
      <c r="I240" s="692"/>
      <c r="J240" s="692"/>
      <c r="K240" s="692"/>
      <c r="L240" s="692"/>
      <c r="M240" s="724"/>
    </row>
    <row r="241" spans="1:13" ht="150" customHeight="1">
      <c r="A241" s="237"/>
      <c r="B241" s="238"/>
      <c r="C241" s="239"/>
      <c r="D241" s="240"/>
      <c r="E241" s="241"/>
      <c r="F241" s="241"/>
      <c r="G241" s="241"/>
      <c r="H241" s="241"/>
      <c r="I241" s="241"/>
      <c r="J241" s="241"/>
      <c r="K241" s="241"/>
      <c r="L241" s="241"/>
      <c r="M241" s="241"/>
    </row>
    <row r="242" spans="1:13" ht="150" customHeight="1">
      <c r="A242" s="237"/>
      <c r="B242" s="238"/>
      <c r="C242" s="239"/>
      <c r="D242" s="240"/>
      <c r="E242" s="241"/>
      <c r="F242" s="241"/>
      <c r="G242" s="241"/>
      <c r="H242" s="241"/>
      <c r="I242" s="241"/>
      <c r="J242" s="241"/>
      <c r="K242" s="241"/>
      <c r="L242" s="241"/>
      <c r="M242" s="241"/>
    </row>
    <row r="243" spans="1:13" ht="150" customHeight="1">
      <c r="A243" s="237"/>
      <c r="B243" s="238"/>
      <c r="C243" s="239"/>
      <c r="D243" s="240"/>
      <c r="E243" s="241"/>
      <c r="F243" s="241"/>
      <c r="G243" s="241"/>
      <c r="H243" s="241"/>
      <c r="I243" s="241"/>
      <c r="J243" s="241"/>
      <c r="K243" s="241"/>
      <c r="L243" s="241"/>
      <c r="M243" s="241"/>
    </row>
    <row r="244" spans="1:13" ht="150" customHeight="1">
      <c r="A244" s="237"/>
      <c r="B244" s="238"/>
      <c r="C244" s="239"/>
      <c r="D244" s="240"/>
      <c r="E244" s="241"/>
      <c r="F244" s="241"/>
      <c r="G244" s="241"/>
      <c r="H244" s="241"/>
      <c r="I244" s="241"/>
      <c r="J244" s="241"/>
      <c r="K244" s="241"/>
      <c r="L244" s="241"/>
      <c r="M244" s="241"/>
    </row>
    <row r="245" spans="1:13" ht="150" customHeight="1">
      <c r="A245" s="237"/>
      <c r="B245" s="238"/>
      <c r="C245" s="239"/>
      <c r="D245" s="240"/>
      <c r="E245" s="241"/>
      <c r="F245" s="241"/>
      <c r="G245" s="241"/>
      <c r="H245" s="241"/>
      <c r="I245" s="241"/>
      <c r="J245" s="241"/>
      <c r="K245" s="241"/>
      <c r="L245" s="241"/>
      <c r="M245" s="241"/>
    </row>
    <row r="246" spans="1:13" ht="48.75">
      <c r="A246" s="663" t="str">
        <f>IF($B$2="","",$B$2)</f>
        <v/>
      </c>
      <c r="B246" s="663"/>
      <c r="C246" s="663"/>
      <c r="D246" s="663"/>
      <c r="E246" s="663"/>
      <c r="F246" s="663"/>
      <c r="G246" s="663"/>
      <c r="H246" s="663"/>
      <c r="I246" s="663"/>
      <c r="J246" s="663"/>
      <c r="K246" s="663"/>
      <c r="L246" s="663"/>
      <c r="M246" s="663"/>
    </row>
    <row r="247" spans="1:13" ht="48.75">
      <c r="A247" s="663" t="str">
        <f>IF($B$3="","",$B$3&amp;$C$3)</f>
        <v/>
      </c>
      <c r="B247" s="663"/>
      <c r="C247" s="663"/>
      <c r="D247" s="663"/>
      <c r="E247" s="663"/>
      <c r="F247" s="663"/>
      <c r="G247" s="663"/>
      <c r="H247" s="663"/>
      <c r="I247" s="663"/>
      <c r="J247" s="663"/>
      <c r="K247" s="663"/>
      <c r="L247" s="663"/>
      <c r="M247" s="663"/>
    </row>
    <row r="248" spans="1:13" ht="33">
      <c r="A248" s="183" t="str">
        <f>IF($B$4="","",$B$4&amp;$C$4)</f>
        <v/>
      </c>
    </row>
  </sheetData>
  <protectedRanges>
    <protectedRange password="CC05" sqref="P149:P151 O146:O147 O198:O199 P18:P20 P201" name="範囲1_2_1"/>
    <protectedRange password="CC05" sqref="B17:B24 B13:C14 C65:C76 B65:B66 B69:B74 C15:C24 C144:C155 C170:C181 C118:C129 C91:C102 C39:C50 C222:C233 C196:C207 B200:B207" name="範囲1_2_2"/>
    <protectedRange password="CC05" sqref="B144:B151" name="範囲1_2"/>
    <protectedRange password="CC05" sqref="B170:B179" name="範囲1_2_3"/>
    <protectedRange password="CC05" sqref="B118:B127" name="範囲1_2_4"/>
    <protectedRange password="CC05" sqref="B91:B98" name="範囲1_2_5"/>
    <protectedRange password="CC05" sqref="B39:B48 B222:B231" name="範囲1_2_6"/>
  </protectedRanges>
  <mergeCells count="330">
    <mergeCell ref="D218:M218"/>
    <mergeCell ref="B218:C218"/>
    <mergeCell ref="A52:A57"/>
    <mergeCell ref="E56:G56"/>
    <mergeCell ref="H56:J56"/>
    <mergeCell ref="A163:M163"/>
    <mergeCell ref="D52:D57"/>
    <mergeCell ref="D219:G219"/>
    <mergeCell ref="D220:D221"/>
    <mergeCell ref="E220:E221"/>
    <mergeCell ref="L220:L221"/>
    <mergeCell ref="I220:I221"/>
    <mergeCell ref="J220:J221"/>
    <mergeCell ref="K220:K221"/>
    <mergeCell ref="M88:M90"/>
    <mergeCell ref="D87:M87"/>
    <mergeCell ref="E89:E90"/>
    <mergeCell ref="F89:F90"/>
    <mergeCell ref="H83:J83"/>
    <mergeCell ref="K83:M83"/>
    <mergeCell ref="D78:D83"/>
    <mergeCell ref="E82:G82"/>
    <mergeCell ref="K82:M82"/>
    <mergeCell ref="E83:G83"/>
    <mergeCell ref="O189:AA189"/>
    <mergeCell ref="O190:AA190"/>
    <mergeCell ref="D192:M192"/>
    <mergeCell ref="M193:M195"/>
    <mergeCell ref="D194:D195"/>
    <mergeCell ref="E194:E195"/>
    <mergeCell ref="F194:F195"/>
    <mergeCell ref="G194:G195"/>
    <mergeCell ref="H194:H195"/>
    <mergeCell ref="I194:I195"/>
    <mergeCell ref="J194:J195"/>
    <mergeCell ref="K194:K195"/>
    <mergeCell ref="L194:L195"/>
    <mergeCell ref="D193:G193"/>
    <mergeCell ref="O198:O199"/>
    <mergeCell ref="B26:C26"/>
    <mergeCell ref="B27:C27"/>
    <mergeCell ref="B28:C28"/>
    <mergeCell ref="B29:C29"/>
    <mergeCell ref="B30:C30"/>
    <mergeCell ref="B31:C31"/>
    <mergeCell ref="B157:C157"/>
    <mergeCell ref="B158:C158"/>
    <mergeCell ref="B183:C183"/>
    <mergeCell ref="B184:C184"/>
    <mergeCell ref="B131:C131"/>
    <mergeCell ref="B132:C132"/>
    <mergeCell ref="B104:C104"/>
    <mergeCell ref="B105:C105"/>
    <mergeCell ref="B106:C106"/>
    <mergeCell ref="B107:C107"/>
    <mergeCell ref="B52:C52"/>
    <mergeCell ref="B53:C53"/>
    <mergeCell ref="B54:C54"/>
    <mergeCell ref="B55:C55"/>
    <mergeCell ref="B78:C78"/>
    <mergeCell ref="B79:C79"/>
    <mergeCell ref="B192:C192"/>
    <mergeCell ref="O146:O147"/>
    <mergeCell ref="H135:J135"/>
    <mergeCell ref="E135:G135"/>
    <mergeCell ref="C128:C129"/>
    <mergeCell ref="K57:M57"/>
    <mergeCell ref="E57:G57"/>
    <mergeCell ref="H57:J57"/>
    <mergeCell ref="K56:M56"/>
    <mergeCell ref="B36:C36"/>
    <mergeCell ref="A111:M111"/>
    <mergeCell ref="B87:C87"/>
    <mergeCell ref="C95:C96"/>
    <mergeCell ref="M36:M38"/>
    <mergeCell ref="C97:C98"/>
    <mergeCell ref="C43:C44"/>
    <mergeCell ref="C45:C46"/>
    <mergeCell ref="B88:C88"/>
    <mergeCell ref="C41:C42"/>
    <mergeCell ref="C39:C40"/>
    <mergeCell ref="G37:G38"/>
    <mergeCell ref="H37:H38"/>
    <mergeCell ref="I37:I38"/>
    <mergeCell ref="J37:J38"/>
    <mergeCell ref="K37:K38"/>
    <mergeCell ref="B25:C25"/>
    <mergeCell ref="E188:G188"/>
    <mergeCell ref="C172:C173"/>
    <mergeCell ref="E162:G162"/>
    <mergeCell ref="A58:M58"/>
    <mergeCell ref="C174:C175"/>
    <mergeCell ref="D168:D169"/>
    <mergeCell ref="C170:C171"/>
    <mergeCell ref="K168:K169"/>
    <mergeCell ref="L168:L169"/>
    <mergeCell ref="I168:I169"/>
    <mergeCell ref="H162:J162"/>
    <mergeCell ref="C146:C147"/>
    <mergeCell ref="K162:M162"/>
    <mergeCell ref="D141:G141"/>
    <mergeCell ref="A91:A103"/>
    <mergeCell ref="A104:A109"/>
    <mergeCell ref="D35:M35"/>
    <mergeCell ref="K135:M135"/>
    <mergeCell ref="K109:M109"/>
    <mergeCell ref="A118:A130"/>
    <mergeCell ref="A131:A136"/>
    <mergeCell ref="C49:C50"/>
    <mergeCell ref="L37:L38"/>
    <mergeCell ref="B238:C238"/>
    <mergeCell ref="C232:C233"/>
    <mergeCell ref="B234:C234"/>
    <mergeCell ref="D235:D240"/>
    <mergeCell ref="E239:G239"/>
    <mergeCell ref="C222:C223"/>
    <mergeCell ref="C224:C225"/>
    <mergeCell ref="A246:M246"/>
    <mergeCell ref="A247:M247"/>
    <mergeCell ref="B235:C235"/>
    <mergeCell ref="B236:C236"/>
    <mergeCell ref="E240:G240"/>
    <mergeCell ref="K239:M239"/>
    <mergeCell ref="H239:J239"/>
    <mergeCell ref="A235:A240"/>
    <mergeCell ref="H240:J240"/>
    <mergeCell ref="B237:C237"/>
    <mergeCell ref="B239:C239"/>
    <mergeCell ref="B240:C240"/>
    <mergeCell ref="A112:M112"/>
    <mergeCell ref="K136:M136"/>
    <mergeCell ref="K240:M240"/>
    <mergeCell ref="A222:A234"/>
    <mergeCell ref="C228:C229"/>
    <mergeCell ref="C230:C231"/>
    <mergeCell ref="B61:C61"/>
    <mergeCell ref="D61:M61"/>
    <mergeCell ref="B62:C62"/>
    <mergeCell ref="D62:G62"/>
    <mergeCell ref="H82:J82"/>
    <mergeCell ref="C69:C70"/>
    <mergeCell ref="C71:C72"/>
    <mergeCell ref="M62:M64"/>
    <mergeCell ref="B80:C80"/>
    <mergeCell ref="B81:C81"/>
    <mergeCell ref="C124:C125"/>
    <mergeCell ref="C122:C123"/>
    <mergeCell ref="B114:C114"/>
    <mergeCell ref="C73:C74"/>
    <mergeCell ref="C75:C76"/>
    <mergeCell ref="B77:C77"/>
    <mergeCell ref="C65:C66"/>
    <mergeCell ref="C67:C68"/>
    <mergeCell ref="E187:G187"/>
    <mergeCell ref="H188:J188"/>
    <mergeCell ref="C226:C227"/>
    <mergeCell ref="A164:M164"/>
    <mergeCell ref="B219:C219"/>
    <mergeCell ref="M219:M221"/>
    <mergeCell ref="A78:A83"/>
    <mergeCell ref="K213:M213"/>
    <mergeCell ref="K214:M214"/>
    <mergeCell ref="B213:C213"/>
    <mergeCell ref="B214:C214"/>
    <mergeCell ref="B193:C193"/>
    <mergeCell ref="B208:C208"/>
    <mergeCell ref="C198:C199"/>
    <mergeCell ref="C200:C201"/>
    <mergeCell ref="C202:C203"/>
    <mergeCell ref="C204:C205"/>
    <mergeCell ref="J89:J90"/>
    <mergeCell ref="C120:C121"/>
    <mergeCell ref="B130:C130"/>
    <mergeCell ref="C126:C127"/>
    <mergeCell ref="D131:D136"/>
    <mergeCell ref="B133:C133"/>
    <mergeCell ref="B134:C134"/>
    <mergeCell ref="E136:G136"/>
    <mergeCell ref="H136:J136"/>
    <mergeCell ref="K89:K90"/>
    <mergeCell ref="F220:F221"/>
    <mergeCell ref="G220:G221"/>
    <mergeCell ref="H220:H221"/>
    <mergeCell ref="B209:C209"/>
    <mergeCell ref="B210:C210"/>
    <mergeCell ref="B211:C211"/>
    <mergeCell ref="B212:C212"/>
    <mergeCell ref="C206:C207"/>
    <mergeCell ref="A137:M137"/>
    <mergeCell ref="A138:M138"/>
    <mergeCell ref="K108:M108"/>
    <mergeCell ref="C178:C179"/>
    <mergeCell ref="C176:C177"/>
    <mergeCell ref="A183:A188"/>
    <mergeCell ref="C180:C181"/>
    <mergeCell ref="B182:C182"/>
    <mergeCell ref="H187:J187"/>
    <mergeCell ref="D183:D188"/>
    <mergeCell ref="A170:A182"/>
    <mergeCell ref="K187:M187"/>
    <mergeCell ref="K188:M188"/>
    <mergeCell ref="E30:G30"/>
    <mergeCell ref="H31:J31"/>
    <mergeCell ref="H30:J30"/>
    <mergeCell ref="A39:A51"/>
    <mergeCell ref="E109:G109"/>
    <mergeCell ref="B51:C51"/>
    <mergeCell ref="H109:J109"/>
    <mergeCell ref="H116:H117"/>
    <mergeCell ref="A85:M85"/>
    <mergeCell ref="I116:I117"/>
    <mergeCell ref="J116:J117"/>
    <mergeCell ref="K116:K117"/>
    <mergeCell ref="D88:G88"/>
    <mergeCell ref="D89:D90"/>
    <mergeCell ref="D36:G36"/>
    <mergeCell ref="B35:C35"/>
    <mergeCell ref="D37:D38"/>
    <mergeCell ref="E37:E38"/>
    <mergeCell ref="F37:F38"/>
    <mergeCell ref="C47:C48"/>
    <mergeCell ref="E108:G108"/>
    <mergeCell ref="H108:J108"/>
    <mergeCell ref="B103:C103"/>
    <mergeCell ref="C91:C92"/>
    <mergeCell ref="A6:M6"/>
    <mergeCell ref="A7:M7"/>
    <mergeCell ref="D11:D12"/>
    <mergeCell ref="E11:E12"/>
    <mergeCell ref="F11:F12"/>
    <mergeCell ref="G11:G12"/>
    <mergeCell ref="H11:H12"/>
    <mergeCell ref="B9:C9"/>
    <mergeCell ref="B10:C10"/>
    <mergeCell ref="D9:M9"/>
    <mergeCell ref="M10:M12"/>
    <mergeCell ref="K11:K12"/>
    <mergeCell ref="L11:L12"/>
    <mergeCell ref="D10:G10"/>
    <mergeCell ref="C15:C16"/>
    <mergeCell ref="C13:C14"/>
    <mergeCell ref="C23:C24"/>
    <mergeCell ref="C17:C18"/>
    <mergeCell ref="C19:C20"/>
    <mergeCell ref="C21:C22"/>
    <mergeCell ref="D166:M166"/>
    <mergeCell ref="F168:F169"/>
    <mergeCell ref="G168:G169"/>
    <mergeCell ref="C152:C153"/>
    <mergeCell ref="C154:C155"/>
    <mergeCell ref="B156:C156"/>
    <mergeCell ref="K161:M161"/>
    <mergeCell ref="D157:D162"/>
    <mergeCell ref="J168:J169"/>
    <mergeCell ref="E161:G161"/>
    <mergeCell ref="B140:C140"/>
    <mergeCell ref="K30:M30"/>
    <mergeCell ref="D142:D143"/>
    <mergeCell ref="E142:E143"/>
    <mergeCell ref="K142:K143"/>
    <mergeCell ref="K31:M31"/>
    <mergeCell ref="L142:L143"/>
    <mergeCell ref="F142:F143"/>
    <mergeCell ref="H142:H143"/>
    <mergeCell ref="I142:I143"/>
    <mergeCell ref="A33:M33"/>
    <mergeCell ref="G116:G117"/>
    <mergeCell ref="L89:L90"/>
    <mergeCell ref="D104:D109"/>
    <mergeCell ref="A84:M84"/>
    <mergeCell ref="B115:C115"/>
    <mergeCell ref="D114:M114"/>
    <mergeCell ref="M115:M117"/>
    <mergeCell ref="D115:G115"/>
    <mergeCell ref="L116:L117"/>
    <mergeCell ref="G89:G90"/>
    <mergeCell ref="H89:H90"/>
    <mergeCell ref="I89:I90"/>
    <mergeCell ref="D140:M140"/>
    <mergeCell ref="A65:A77"/>
    <mergeCell ref="C118:C119"/>
    <mergeCell ref="D116:D117"/>
    <mergeCell ref="E116:E117"/>
    <mergeCell ref="F116:F117"/>
    <mergeCell ref="C99:C100"/>
    <mergeCell ref="C101:C102"/>
    <mergeCell ref="C93:C94"/>
    <mergeCell ref="A26:A31"/>
    <mergeCell ref="C148:C149"/>
    <mergeCell ref="J142:J143"/>
    <mergeCell ref="I11:I12"/>
    <mergeCell ref="A32:M32"/>
    <mergeCell ref="B141:C141"/>
    <mergeCell ref="E31:G31"/>
    <mergeCell ref="M167:M169"/>
    <mergeCell ref="C144:C145"/>
    <mergeCell ref="H161:J161"/>
    <mergeCell ref="E168:E169"/>
    <mergeCell ref="D167:G167"/>
    <mergeCell ref="J11:J12"/>
    <mergeCell ref="D26:D31"/>
    <mergeCell ref="B167:C167"/>
    <mergeCell ref="A59:M59"/>
    <mergeCell ref="B166:C166"/>
    <mergeCell ref="H168:H169"/>
    <mergeCell ref="A13:A25"/>
    <mergeCell ref="A144:A156"/>
    <mergeCell ref="A157:A162"/>
    <mergeCell ref="M141:M143"/>
    <mergeCell ref="C150:C151"/>
    <mergeCell ref="G142:G143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A215:M215"/>
    <mergeCell ref="A216:M216"/>
    <mergeCell ref="H214:J214"/>
    <mergeCell ref="E213:G213"/>
    <mergeCell ref="E214:G214"/>
    <mergeCell ref="A209:A214"/>
    <mergeCell ref="A196:A208"/>
    <mergeCell ref="C196:C197"/>
    <mergeCell ref="D209:D214"/>
    <mergeCell ref="H213:J213"/>
  </mergeCells>
  <phoneticPr fontId="7"/>
  <dataValidations count="5">
    <dataValidation type="list" allowBlank="1" showInputMessage="1" showErrorMessage="1" sqref="P18:P20 P149:P151 P201">
      <formula1>$D$151:$D$160</formula1>
    </dataValidation>
    <dataValidation type="list" allowBlank="1" showInputMessage="1" showErrorMessage="1" sqref="L168 L11 B167:C167 L220 L142 B141:C141 B10:C10 B36:C36 L63 B219:C219 B62:C62 B115:C115 L89 L37 L116 B88:C88 L194 B193:C193">
      <formula1>#REF!</formula1>
    </dataValidation>
    <dataValidation type="list" allowBlank="1" showInputMessage="1" showErrorMessage="1" sqref="H10:K10 H62:K62 H193:K193 H219:K219 H36:K36 H88:K88 H115:K115 H167:K167 H141:K141">
      <formula1>#REF!</formula1>
    </dataValidation>
    <dataValidation type="list" allowBlank="1" showInputMessage="1" showErrorMessage="1" sqref="D11:K12 D63:K64 D194:K195 D220:K221 D37:K38 D89:K90 D116:K117 D168:K169 D142:K143">
      <formula1>#REF!</formula1>
    </dataValidation>
    <dataValidation type="list" allowBlank="1" showInputMessage="1" showErrorMessage="1" sqref="C13:C24 C65:C76 C196:C207 C222:C233 C39:C50 C91:C102 C118:C129 C170:C181 C144:C155">
      <formula1>#REF!</formula1>
    </dataValidation>
  </dataValidations>
  <printOptions horizontalCentered="1"/>
  <pageMargins left="0.39370078740157483" right="0.39370078740157483" top="0.59055118110236227" bottom="0" header="0" footer="0"/>
  <pageSetup paperSize="9" scale="59" orientation="portrait" r:id="rId1"/>
  <headerFooter alignWithMargins="0">
    <oddFooter>&amp;C&amp;"ＭＳ ゴシック,太字"&amp;32- &amp;P+9 -</oddFooter>
  </headerFooter>
  <rowBreaks count="4" manualBreakCount="4">
    <brk id="57" max="12" man="1"/>
    <brk id="110" max="12" man="1"/>
    <brk id="162" max="12" man="1"/>
    <brk id="214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競技結果</vt:lpstr>
      <vt:lpstr>個人別対戦成績</vt:lpstr>
      <vt:lpstr>競技結果!Print_Area</vt:lpstr>
      <vt:lpstr>個人別対戦成績!Print_Area</vt:lpstr>
      <vt:lpstr>競技結果!Print_Titles</vt:lpstr>
      <vt:lpstr>印刷範囲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T.Katagi</dc:creator>
  <cp:lastModifiedBy>nakabayashi</cp:lastModifiedBy>
  <cp:lastPrinted>2014-07-28T00:33:48Z</cp:lastPrinted>
  <dcterms:created xsi:type="dcterms:W3CDTF">2005-06-29T01:26:43Z</dcterms:created>
  <dcterms:modified xsi:type="dcterms:W3CDTF">2014-07-30T01:09:56Z</dcterms:modified>
</cp:coreProperties>
</file>